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420E03D-2485-4AC3-BFE4-00B2074EF7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t Trading Bonds" sheetId="9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5" l="1"/>
  <c r="I9" i="15"/>
  <c r="G9" i="15"/>
  <c r="N71" i="16"/>
  <c r="M71" i="16"/>
  <c r="L71" i="16"/>
  <c r="L68" i="16"/>
  <c r="M68" i="16"/>
  <c r="N68" i="16"/>
  <c r="L31" i="16"/>
  <c r="M31" i="16"/>
  <c r="N31" i="16"/>
  <c r="L61" i="16"/>
  <c r="M61" i="16"/>
  <c r="N61" i="16"/>
  <c r="L21" i="16"/>
  <c r="M21" i="16"/>
  <c r="N21" i="16"/>
  <c r="L17" i="16"/>
  <c r="M17" i="16"/>
  <c r="N17" i="16"/>
  <c r="L57" i="16"/>
  <c r="M57" i="16"/>
  <c r="N57" i="16"/>
  <c r="L51" i="16"/>
  <c r="M51" i="16"/>
  <c r="N51" i="16"/>
  <c r="L24" i="16"/>
  <c r="M24" i="16"/>
  <c r="N24" i="16"/>
  <c r="L41" i="16"/>
  <c r="M41" i="16"/>
  <c r="N41" i="16"/>
  <c r="L83" i="16" l="1"/>
  <c r="M83" i="16"/>
  <c r="N83" i="16"/>
  <c r="N64" i="16"/>
  <c r="N72" i="16" s="1"/>
  <c r="M64" i="16"/>
  <c r="M72" i="16" s="1"/>
  <c r="L64" i="16"/>
  <c r="L72" i="16" s="1"/>
  <c r="L46" i="16"/>
  <c r="M46" i="16"/>
  <c r="N46" i="16"/>
  <c r="L77" i="16"/>
  <c r="M77" i="16"/>
  <c r="N77" i="16"/>
  <c r="L86" i="16" l="1"/>
  <c r="M86" i="16"/>
  <c r="N86" i="16"/>
  <c r="M52" i="16" l="1"/>
  <c r="E9" i="12"/>
  <c r="L52" i="16" l="1"/>
  <c r="N52" i="16"/>
  <c r="L89" i="16"/>
  <c r="L90" i="16" s="1"/>
  <c r="M89" i="16"/>
  <c r="M90" i="16" s="1"/>
  <c r="N89" i="16"/>
  <c r="N90" i="16" s="1"/>
  <c r="L91" i="16" l="1"/>
  <c r="M91" i="16"/>
  <c r="N91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<sst xmlns="http://schemas.openxmlformats.org/spreadsheetml/2006/main" count="499" uniqueCount="325">
  <si>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</si>
  <si>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</si>
  <si>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</si>
  <si>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</si>
  <si>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</si>
  <si>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</si>
  <si>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</si>
  <si>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</si>
  <si>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</si>
  <si>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</si>
  <si>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</si>
  <si>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</si>
  <si>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</si>
  <si>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</si>
  <si>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</si>
  <si>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</si>
  <si>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</si>
  <si>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</si>
  <si>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</si>
  <si>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</si>
  <si>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</si>
  <si>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</si>
  <si>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</si>
  <si>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</si>
  <si>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</si>
  <si>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</si>
  <si>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</si>
  <si>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</si>
  <si>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</si>
  <si>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</si>
  <si>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</si>
  <si>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</si>
  <si>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</si>
  <si>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</si>
  <si>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</si>
  <si>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</si>
  <si>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</si>
  <si>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</si>
  <si>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</si>
  <si>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</si>
  <si>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</si>
  <si>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</si>
  <si>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</si>
  <si>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</si>
  <si>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</si>
  <si>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</si>
  <si>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</si>
  <si>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</si>
  <si>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</si>
  <si>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</si>
  <si>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</si>
  <si>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</si>
  <si>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</si>
  <si>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</si>
  <si>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</si>
  <si>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</si>
  <si>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</si>
  <si>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</si>
  <si>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</si>
  <si>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</si>
  <si>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</si>
  <si>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</si>
  <si>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</si>
  <si>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</si>
  <si>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</si>
  <si>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</si>
  <si>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</si>
  <si>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</si>
  <si>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</si>
  <si>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</si>
  <si>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</si>
  <si>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</si>
  <si>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</si>
  <si>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</si>
  <si>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</si>
  <si>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</si>
  <si>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</si>
  <si>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</si>
  <si>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</si>
  <si>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</si>
  <si>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</si>
  <si>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</si>
  <si>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</si>
  <si>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</si>
  <si>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</si>
  <si>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</si>
  <si>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</si>
  <si>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</si>
  <si>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</si>
  <si>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</si>
  <si>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</si>
  <si>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</si>
  <si>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</si>
  <si>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</si>
  <si>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</si>
  <si>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</si>
  <si>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</si>
  <si>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</si>
  <si>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</si>
  <si>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</si>
  <si>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</si>
  <si>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</si>
  <si>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</si>
  <si>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</si>
  <si>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</si>
  <si>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</si>
  <si>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</si>
  <si>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</si>
  <si>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</si>
  <si>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</si>
  <si>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</si>
  <si>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</si>
  <si>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</si>
  <si>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</si>
  <si>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</si>
  <si>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</si>
  <si>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</si>
  <si>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</si>
  <si>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</si>
  <si>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</si>
  <si>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</si>
  <si>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</si>
  <si>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</si>
  <si>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</si>
  <si>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</si>
  <si>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</si>
  <si>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</si>
  <si>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</si>
  <si>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</si>
  <si>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</si>
  <si>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</si>
  <si>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</si>
  <si>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</si>
  <si>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</si>
  <si>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</si>
  <si>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</si>
  <si>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</si>
  <si>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</si>
  <si>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</si>
  <si>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</si>
  <si>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</si>
  <si>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</si>
  <si>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</si>
  <si>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</si>
  <si>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</si>
  <si>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</si>
  <si>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</si>
  <si>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</si>
  <si>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</si>
  <si>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</si>
  <si>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</si>
  <si>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</si>
  <si>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</si>
  <si>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</si>
  <si>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</si>
  <si>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</si>
  <si>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</si>
  <si>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</si>
  <si>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</si>
  <si>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</si>
  <si>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</si>
  <si>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</si>
  <si>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</si>
  <si>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</si>
  <si>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</si>
  <si>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</si>
  <si>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</si>
  <si>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</si>
  <si>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</si>
  <si>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</si>
  <si>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</si>
  <si>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</si>
  <si>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</si>
  <si>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</si>
  <si>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</si>
  <si>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</si>
  <si>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</si>
  <si>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</si>
  <si>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</si>
  <si>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</si>
  <si>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</si>
  <si>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</si>
  <si>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</si>
  <si>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</si>
  <si>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</si>
  <si>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</si>
  <si>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</si>
  <si>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</si>
  <si>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</si>
  <si>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</si>
  <si>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</si>
  <si>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</si>
  <si>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</si>
  <si>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</si>
  <si>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</si>
  <si>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</si>
  <si>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</si>
  <si>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</si>
  <si>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</si>
  <si>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</si>
  <si>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</si>
  <si>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</si>
  <si>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</si>
  <si>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</si>
  <si>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</si>
  <si>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</si>
  <si>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</si>
  <si>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</si>
  <si>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</si>
  <si>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</si>
  <si>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</si>
  <si>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</si>
  <si>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</si>
  <si>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</si>
  <si>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</si>
  <si>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</si>
  <si>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</si>
  <si>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</si>
  <si>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</si>
  <si>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</si>
  <si>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</si>
  <si>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</si>
  <si>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</si>
  <si>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</si>
  <si>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</si>
  <si>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</si>
  <si>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</si>
  <si>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</si>
  <si>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</si>
  <si>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</si>
  <si>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</si>
  <si>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</si>
  <si>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</si>
  <si>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</si>
  <si>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</si>
  <si>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</si>
  <si>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</si>
  <si>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</si>
  <si>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</si>
  <si>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</si>
  <si>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</si>
  <si>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</si>
  <si>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</si>
  <si>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</si>
  <si>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</si>
  <si>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</si>
  <si>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</si>
  <si>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</si>
  <si>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</si>
  <si>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</si>
  <si>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</si>
  <si>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</si>
  <si>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</si>
  <si>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</si>
  <si>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</si>
  <si>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</si>
  <si>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</si>
  <si>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</si>
  <si>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</si>
  <si>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</si>
  <si>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</si>
  <si>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</si>
  <si>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</si>
  <si>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</si>
  <si>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</si>
  <si>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</si>
  <si>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</si>
  <si>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</si>
  <si>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</si>
  <si>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</si>
  <si>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</si>
  <si>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</si>
  <si>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</si>
  <si>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</si>
  <si>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</si>
  <si>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</si>
  <si>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</si>
  <si>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</si>
  <si>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</si>
  <si>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</si>
  <si>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</si>
  <si>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</si>
  <si>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</si>
  <si>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</si>
  <si>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</si>
  <si>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</si>
  <si>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</si>
  <si>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</si>
  <si>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</si>
  <si>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</si>
  <si>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</si>
  <si>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</si>
  <si>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</si>
  <si>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</si>
  <si>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</si>
  <si>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</si>
  <si>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</si>
  <si>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</si>
  <si>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</si>
  <si>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</si>
  <si>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</si>
  <si>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</si>
  <si>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</si>
  <si>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</si>
  <si>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</si>
  <si>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</si>
  <si>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</si>
  <si>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</si>
  <si>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</si>
  <si>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</si>
  <si>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</si>
  <si>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</si>
  <si>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</si>
  <si>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</si>
  <si>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</si>
  <si>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Bulletin No (73)</t>
  </si>
  <si>
    <t>ISX Trading Indices of Tuesday 28/4/2026</t>
  </si>
  <si>
    <t>Tuesday 28/4/2026</t>
  </si>
  <si>
    <t xml:space="preserve">OTC Platform Trading Bulletin No (73) </t>
  </si>
  <si>
    <t>Iraq Stock Exchange not trading companies of Tuesday 28/4/2026</t>
  </si>
  <si>
    <t>Second Platform Market Bulletin No (73)</t>
  </si>
  <si>
    <t xml:space="preserve">Regular Market Bulletin No (73) </t>
  </si>
  <si>
    <t xml:space="preserve">Undisclosed Platform Companies Bulletin No (73) </t>
  </si>
  <si>
    <t>National Bank of Iraq</t>
  </si>
  <si>
    <t>BNOI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</si>
</sst>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5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132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7</xdr:col>
      <xdr:colOff>47625</xdr:colOff>
      <xdr:row>19</xdr:row>
      <xdr:rowOff>581025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BD2E156-D242-712F-925E-42F7DF047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6115050" cy="2971800"/>
        </a:xfrm>
        <a:prstGeom prst="rect">
          <a:avLst/>
        </a:prstGeom>
      </xdr:spPr>
    </xdr:pic>
    <xdr:clientData/>
  </xdr:twoCellAnchor>
  <xdr:twoCellAnchor editAs="oneCell">
    <xdr:from>
      <xdr:col>7</xdr:col>
      <xdr:colOff>66675</xdr:colOff>
      <xdr:row>15</xdr:row>
      <xdr:rowOff>28575</xdr:rowOff>
    </xdr:from>
    <xdr:to>
      <xdr:col>13</xdr:col>
      <xdr:colOff>2486025</xdr:colOff>
      <xdr:row>19</xdr:row>
      <xdr:rowOff>600075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55DD4C6-89D7-F5AC-EE1B-BC54C92E1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57950" y="4981575"/>
          <a:ext cx="5857875" cy="2990850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6</xdr:row>
      <xdr:rowOff>0</xdr:rowOff>
    </xdr:from>
    <xdr:to>
      <xdr:col>13</xdr:col>
      <xdr:colOff>2476500</xdr:colOff>
      <xdr:row>15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2F744C9-CBD1-DDEE-FCC4-553CFE270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124075"/>
          <a:ext cx="3476625" cy="2838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20</xdr:row>
      <xdr:rowOff>0</xdr:rowOff>
    </xdr:from>
    <xdr:to>
      <xdr:col>6</xdr:col>
      <xdr:colOff>1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5C40DF-3C74-32FB-C16A-DC1250746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1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9D22E4-4DA8-ED4E-6C28-576AB2FDD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72</xdr:row>
      <xdr:rowOff>28256</xdr:rowOff>
    </xdr:from>
    <xdr:to>
      <xdr:col>13</xdr:col>
      <xdr:colOff>1522971</xdr:colOff>
      <xdr:row>72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5" t="s">
        <v>0</v>
      </c>
      <c r="C1" s="146"/>
      <c r="D1" s="147"/>
      <c r="E1" s="148"/>
      <c r="F1" s="149"/>
      <c r="G1" s="149"/>
      <c r="H1" s="149"/>
      <c r="I1" s="149"/>
      <c r="J1" s="149"/>
      <c r="K1" s="150"/>
      <c r="L1" s="19"/>
      <c r="M1" s="19"/>
      <c r="N1" s="19"/>
    </row>
    <row r="2" spans="2:16" ht="30" customHeight="1">
      <c r="B2" s="158" t="s">
        <v>315</v>
      </c>
      <c r="C2" s="159"/>
      <c r="D2" s="16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1" t="s">
        <v>316</v>
      </c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4" t="s">
        <v>63</v>
      </c>
      <c r="C5" s="155"/>
      <c r="D5" s="156">
        <f>'Bullient '!M91+OTC!H9</f>
        <v>867945271</v>
      </c>
      <c r="E5" s="157"/>
      <c r="F5" s="23"/>
      <c r="G5" s="154" t="s">
        <v>64</v>
      </c>
      <c r="H5" s="155"/>
      <c r="I5" s="156">
        <f>'Bullient '!N91+OTC!I9</f>
        <v>1520846069.9000001</v>
      </c>
      <c r="J5" s="157"/>
      <c r="K5" s="24"/>
      <c r="L5" s="154" t="s">
        <v>8</v>
      </c>
      <c r="M5" s="155"/>
      <c r="N5" s="25">
        <f>'Bullient '!L91+OTC!G9</f>
        <v>1361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39"/>
      <c r="L6" s="140"/>
      <c r="M6" s="141"/>
      <c r="N6" s="28"/>
    </row>
    <row r="7" spans="2:16" ht="24.95" customHeight="1">
      <c r="B7" s="142" t="s">
        <v>1</v>
      </c>
      <c r="C7" s="143"/>
      <c r="D7" s="144"/>
      <c r="E7" s="29">
        <v>978.41</v>
      </c>
      <c r="F7" s="30"/>
      <c r="G7" s="142" t="s">
        <v>5</v>
      </c>
      <c r="H7" s="143"/>
      <c r="I7" s="144"/>
      <c r="J7" s="29">
        <v>1248</v>
      </c>
      <c r="K7" s="138"/>
      <c r="L7" s="133"/>
      <c r="M7" s="134"/>
      <c r="N7" s="18"/>
    </row>
    <row r="8" spans="2:16" ht="24.95" customHeight="1">
      <c r="B8" s="142" t="s">
        <v>2</v>
      </c>
      <c r="C8" s="143"/>
      <c r="D8" s="144"/>
      <c r="E8" s="29">
        <v>977.47</v>
      </c>
      <c r="F8" s="31"/>
      <c r="G8" s="142" t="s">
        <v>6</v>
      </c>
      <c r="H8" s="143"/>
      <c r="I8" s="144"/>
      <c r="J8" s="29">
        <v>1287.53</v>
      </c>
      <c r="K8" s="138"/>
      <c r="L8" s="133"/>
      <c r="M8" s="134"/>
      <c r="N8" s="18"/>
    </row>
    <row r="9" spans="2:16" ht="24.95" customHeight="1">
      <c r="B9" s="135" t="s">
        <v>3</v>
      </c>
      <c r="C9" s="136"/>
      <c r="D9" s="137"/>
      <c r="E9" s="131">
        <f>((E7/E8)-1)*100</f>
        <v>9.6166634270100637E-2</v>
      </c>
      <c r="F9" s="31"/>
      <c r="G9" s="135" t="s">
        <v>3</v>
      </c>
      <c r="H9" s="136"/>
      <c r="I9" s="137"/>
      <c r="J9" s="130">
        <f>((J7/J8)-1)*100</f>
        <v>-3.0702197230355832</v>
      </c>
      <c r="K9" s="138"/>
      <c r="L9" s="133"/>
      <c r="M9" s="134"/>
      <c r="N9" s="18"/>
    </row>
    <row r="10" spans="2:16" ht="24.95" customHeight="1">
      <c r="B10" s="135" t="s">
        <v>4</v>
      </c>
      <c r="C10" s="136"/>
      <c r="D10" s="137"/>
      <c r="E10" s="131">
        <f>E7-E8</f>
        <v>0.93999999999994088</v>
      </c>
      <c r="F10" s="21"/>
      <c r="G10" s="135" t="s">
        <v>4</v>
      </c>
      <c r="H10" s="136"/>
      <c r="I10" s="137"/>
      <c r="J10" s="130">
        <f>J7-J8</f>
        <v>-39.529999999999973</v>
      </c>
      <c r="K10" s="138"/>
      <c r="L10" s="133"/>
      <c r="M10" s="134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32"/>
      <c r="L11" s="133"/>
      <c r="M11" s="134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46</v>
      </c>
      <c r="I12" s="39" t="s">
        <v>65</v>
      </c>
      <c r="J12" s="38">
        <v>13</v>
      </c>
      <c r="K12" s="138"/>
      <c r="L12" s="133"/>
      <c r="M12" s="134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1</v>
      </c>
      <c r="F13" s="30"/>
      <c r="G13" s="163" t="s">
        <v>67</v>
      </c>
      <c r="H13" s="164"/>
      <c r="I13" s="165"/>
      <c r="J13" s="38">
        <v>15</v>
      </c>
      <c r="K13" s="138"/>
      <c r="L13" s="133"/>
      <c r="M13" s="134"/>
      <c r="N13" s="18"/>
      <c r="O13" s="32"/>
    </row>
    <row r="14" spans="2:16" ht="24.95" customHeight="1">
      <c r="B14" s="135" t="s">
        <v>82</v>
      </c>
      <c r="C14" s="136" t="s">
        <v>10</v>
      </c>
      <c r="D14" s="137" t="s">
        <v>10</v>
      </c>
      <c r="E14" s="38">
        <v>1</v>
      </c>
      <c r="F14" s="21"/>
      <c r="G14" s="166" t="s">
        <v>68</v>
      </c>
      <c r="H14" s="167"/>
      <c r="I14" s="168"/>
      <c r="J14" s="38">
        <v>14</v>
      </c>
      <c r="K14" s="138"/>
      <c r="L14" s="133"/>
      <c r="M14" s="134"/>
      <c r="N14" s="26"/>
      <c r="O14" s="32"/>
      <c r="P14" s="32"/>
    </row>
    <row r="15" spans="2:16" ht="24.95" customHeight="1">
      <c r="B15" s="135" t="s">
        <v>66</v>
      </c>
      <c r="C15" s="136" t="s">
        <v>11</v>
      </c>
      <c r="D15" s="137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1" t="s">
        <v>12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0" t="s">
        <v>61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</row>
    <row r="3" spans="1:14" ht="36.75" customHeight="1">
      <c r="A3" s="171" t="s">
        <v>317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</row>
    <row r="4" spans="1:14" ht="21">
      <c r="A4" s="42"/>
      <c r="B4" s="42"/>
      <c r="C4" s="169" t="s">
        <v>13</v>
      </c>
      <c r="D4" s="169"/>
      <c r="E4" s="169"/>
      <c r="F4" s="169"/>
      <c r="G4" s="42"/>
      <c r="H4" s="169" t="s">
        <v>14</v>
      </c>
      <c r="I4" s="169"/>
      <c r="J4" s="169"/>
      <c r="K4" s="16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269</v>
      </c>
      <c r="D6" s="81">
        <v>4.7699999999999996</v>
      </c>
      <c r="E6" s="96">
        <v>4.84</v>
      </c>
      <c r="F6" s="84">
        <v>66626</v>
      </c>
      <c r="G6" s="42"/>
      <c r="H6" s="46" t="s">
        <v>297</v>
      </c>
      <c r="I6" s="81">
        <v>47.6</v>
      </c>
      <c r="J6" s="97">
        <v>-4.8</v>
      </c>
      <c r="K6" s="84">
        <v>2546</v>
      </c>
      <c r="L6" s="1"/>
      <c r="M6" s="1"/>
    </row>
    <row r="7" spans="1:14" s="49" customFormat="1" ht="17.100000000000001" customHeight="1">
      <c r="A7" s="42"/>
      <c r="B7" s="42"/>
      <c r="C7" s="46" t="s">
        <v>249</v>
      </c>
      <c r="D7" s="81">
        <v>0.23</v>
      </c>
      <c r="E7" s="96">
        <v>4.55</v>
      </c>
      <c r="F7" s="84">
        <v>84633412</v>
      </c>
      <c r="G7" s="42"/>
      <c r="H7" s="46" t="s">
        <v>88</v>
      </c>
      <c r="I7" s="81">
        <v>0.86</v>
      </c>
      <c r="J7" s="97">
        <v>-4.4400000000000004</v>
      </c>
      <c r="K7" s="84">
        <v>1026603</v>
      </c>
      <c r="L7" s="1"/>
    </row>
    <row r="8" spans="1:14" s="49" customFormat="1" ht="17.100000000000001" customHeight="1">
      <c r="A8" s="42"/>
      <c r="B8" s="42"/>
      <c r="C8" s="46" t="s">
        <v>191</v>
      </c>
      <c r="D8" s="81">
        <v>1.29</v>
      </c>
      <c r="E8" s="96">
        <v>3.2</v>
      </c>
      <c r="F8" s="84">
        <v>1165</v>
      </c>
      <c r="G8" s="42"/>
      <c r="H8" s="46" t="s">
        <v>272</v>
      </c>
      <c r="I8" s="81">
        <v>0.24</v>
      </c>
      <c r="J8" s="97">
        <v>-4</v>
      </c>
      <c r="K8" s="84">
        <v>32532104</v>
      </c>
    </row>
    <row r="9" spans="1:14" s="49" customFormat="1" ht="17.100000000000001" customHeight="1">
      <c r="A9" s="42"/>
      <c r="B9" s="42"/>
      <c r="C9" s="46" t="s">
        <v>254</v>
      </c>
      <c r="D9" s="81">
        <v>0.66</v>
      </c>
      <c r="E9" s="96">
        <v>3.13</v>
      </c>
      <c r="F9" s="84">
        <v>67695</v>
      </c>
      <c r="G9" s="42"/>
      <c r="H9" s="46" t="s">
        <v>280</v>
      </c>
      <c r="I9" s="81">
        <v>2.5099999999999998</v>
      </c>
      <c r="J9" s="97">
        <v>-3.46</v>
      </c>
      <c r="K9" s="84">
        <v>300000</v>
      </c>
    </row>
    <row r="10" spans="1:14" s="49" customFormat="1" ht="17.100000000000001" customHeight="1">
      <c r="A10" s="42"/>
      <c r="B10" s="42"/>
      <c r="C10" s="46" t="s">
        <v>209</v>
      </c>
      <c r="D10" s="81">
        <v>4.4400000000000004</v>
      </c>
      <c r="E10" s="96">
        <v>3.02</v>
      </c>
      <c r="F10" s="84">
        <v>10000</v>
      </c>
      <c r="G10" s="42"/>
      <c r="H10" s="46" t="s">
        <v>87</v>
      </c>
      <c r="I10" s="81">
        <v>0.37</v>
      </c>
      <c r="J10" s="97">
        <v>-2.63</v>
      </c>
      <c r="K10" s="84">
        <v>51961</v>
      </c>
    </row>
    <row r="11" spans="1:14" s="49" customFormat="1" ht="33" customHeight="1">
      <c r="A11" s="42"/>
      <c r="B11" s="42"/>
      <c r="C11" s="170" t="s">
        <v>62</v>
      </c>
      <c r="D11" s="170"/>
      <c r="E11" s="170"/>
      <c r="F11" s="170"/>
      <c r="G11" s="170"/>
      <c r="H11" s="170"/>
      <c r="I11" s="170"/>
      <c r="J11" s="170"/>
      <c r="K11" s="170"/>
    </row>
    <row r="12" spans="1:14" s="49" customFormat="1" ht="33" customHeight="1">
      <c r="A12" s="42"/>
      <c r="B12" s="42"/>
      <c r="C12" s="170"/>
      <c r="D12" s="170"/>
      <c r="E12" s="170"/>
      <c r="F12" s="170"/>
      <c r="G12" s="170"/>
      <c r="H12" s="170"/>
      <c r="I12" s="170"/>
      <c r="J12" s="170"/>
      <c r="K12" s="170"/>
    </row>
    <row r="13" spans="1:14" ht="29.25" customHeight="1">
      <c r="A13" s="42"/>
      <c r="B13" s="42"/>
      <c r="C13" s="169" t="s">
        <v>18</v>
      </c>
      <c r="D13" s="169"/>
      <c r="E13" s="169"/>
      <c r="F13" s="169"/>
      <c r="G13" s="104"/>
      <c r="H13" s="169" t="s">
        <v>7</v>
      </c>
      <c r="I13" s="169"/>
      <c r="J13" s="169"/>
      <c r="K13" s="16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185</v>
      </c>
      <c r="D15" s="81">
        <v>0.35</v>
      </c>
      <c r="E15" s="82">
        <v>2.94</v>
      </c>
      <c r="F15" s="84">
        <v>371843382</v>
      </c>
      <c r="G15" s="1"/>
      <c r="H15" s="46" t="s">
        <v>120</v>
      </c>
      <c r="I15" s="81">
        <v>16.59</v>
      </c>
      <c r="J15" s="82">
        <v>0.42</v>
      </c>
      <c r="K15" s="84">
        <v>471111021.93000001</v>
      </c>
    </row>
    <row r="16" spans="1:14" ht="17.100000000000001" customHeight="1">
      <c r="A16" s="42"/>
      <c r="B16" s="42"/>
      <c r="C16" s="46" t="s">
        <v>293</v>
      </c>
      <c r="D16" s="81">
        <v>1.71</v>
      </c>
      <c r="E16" s="82">
        <v>0.59</v>
      </c>
      <c r="F16" s="84">
        <v>145277263</v>
      </c>
      <c r="G16" s="1"/>
      <c r="H16" s="46" t="s">
        <v>323</v>
      </c>
      <c r="I16" s="81">
        <v>3.92</v>
      </c>
      <c r="J16" s="82">
        <v>-22.83</v>
      </c>
      <c r="K16" s="84">
        <v>323712126.48000002</v>
      </c>
    </row>
    <row r="17" spans="1:11" ht="17.100000000000001" customHeight="1">
      <c r="A17" s="42"/>
      <c r="B17" s="42"/>
      <c r="C17" s="46" t="s">
        <v>249</v>
      </c>
      <c r="D17" s="81">
        <v>0.23</v>
      </c>
      <c r="E17" s="82">
        <v>4.55</v>
      </c>
      <c r="F17" s="84">
        <v>84633412</v>
      </c>
      <c r="G17" s="1"/>
      <c r="H17" s="46" t="s">
        <v>293</v>
      </c>
      <c r="I17" s="81">
        <v>1.71</v>
      </c>
      <c r="J17" s="82">
        <v>0.59</v>
      </c>
      <c r="K17" s="84">
        <v>248588060.13999999</v>
      </c>
    </row>
    <row r="18" spans="1:11" ht="17.100000000000001" customHeight="1">
      <c r="A18" s="42"/>
      <c r="B18" s="42"/>
      <c r="C18" s="46" t="s">
        <v>323</v>
      </c>
      <c r="D18" s="81">
        <v>3.92</v>
      </c>
      <c r="E18" s="82">
        <v>-22.83</v>
      </c>
      <c r="F18" s="84">
        <v>80453289</v>
      </c>
      <c r="G18" s="1"/>
      <c r="H18" s="46" t="s">
        <v>185</v>
      </c>
      <c r="I18" s="81">
        <v>0.35</v>
      </c>
      <c r="J18" s="82">
        <v>2.94</v>
      </c>
      <c r="K18" s="84">
        <v>125194245.45999999</v>
      </c>
    </row>
    <row r="19" spans="1:11" ht="16.5" customHeight="1">
      <c r="A19" s="42"/>
      <c r="B19" s="42"/>
      <c r="C19" s="46" t="s">
        <v>263</v>
      </c>
      <c r="D19" s="81">
        <v>2.2599999999999998</v>
      </c>
      <c r="E19" s="82">
        <v>0.44</v>
      </c>
      <c r="F19" s="84">
        <v>38762632</v>
      </c>
      <c r="G19" s="1"/>
      <c r="H19" s="46" t="s">
        <v>199</v>
      </c>
      <c r="I19" s="81">
        <v>4.78</v>
      </c>
      <c r="J19" s="82">
        <v>-2.4500000000000002</v>
      </c>
      <c r="K19" s="84">
        <v>120006051.26000001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zoomScale="115" zoomScaleNormal="115" workbookViewId="0">
      <selection activeCell="P71" sqref="P7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83" t="s">
        <v>321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5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172" t="s">
        <v>29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74"/>
    </row>
    <row r="4" spans="1:14" ht="12.95" customHeight="1">
      <c r="A4" s="58"/>
      <c r="B4" s="46" t="s">
        <v>272</v>
      </c>
      <c r="C4" s="59" t="s">
        <v>271</v>
      </c>
      <c r="D4" s="121">
        <v>0.25</v>
      </c>
      <c r="E4" s="121">
        <v>0.25</v>
      </c>
      <c r="F4" s="121">
        <v>0.24</v>
      </c>
      <c r="G4" s="81">
        <v>0.24</v>
      </c>
      <c r="H4" s="81">
        <v>0.25</v>
      </c>
      <c r="I4" s="81">
        <v>0.24</v>
      </c>
      <c r="J4" s="81">
        <v>0.25</v>
      </c>
      <c r="K4" s="103">
        <v>-4</v>
      </c>
      <c r="L4" s="83">
        <v>24</v>
      </c>
      <c r="M4" s="84">
        <v>32532104</v>
      </c>
      <c r="N4" s="84">
        <v>7810490.5499999998</v>
      </c>
    </row>
    <row r="5" spans="1:14" ht="12.95" customHeight="1">
      <c r="A5" s="58"/>
      <c r="B5" s="46" t="s">
        <v>126</v>
      </c>
      <c r="C5" s="59" t="s">
        <v>127</v>
      </c>
      <c r="D5" s="121">
        <v>0.66</v>
      </c>
      <c r="E5" s="121">
        <v>0.66</v>
      </c>
      <c r="F5" s="121">
        <v>0.66</v>
      </c>
      <c r="G5" s="81">
        <v>0.66</v>
      </c>
      <c r="H5" s="81">
        <v>0.66</v>
      </c>
      <c r="I5" s="81">
        <v>0.66</v>
      </c>
      <c r="J5" s="81">
        <v>0.66</v>
      </c>
      <c r="K5" s="103">
        <v>0</v>
      </c>
      <c r="L5" s="83">
        <v>3</v>
      </c>
      <c r="M5" s="84">
        <v>1746013</v>
      </c>
      <c r="N5" s="84">
        <v>1152368.58</v>
      </c>
    </row>
    <row r="6" spans="1:14" ht="12.95" customHeight="1">
      <c r="A6" s="58"/>
      <c r="B6" s="46" t="s">
        <v>227</v>
      </c>
      <c r="C6" s="59" t="s">
        <v>226</v>
      </c>
      <c r="D6" s="121">
        <v>0.22</v>
      </c>
      <c r="E6" s="121">
        <v>0.23</v>
      </c>
      <c r="F6" s="121">
        <v>0.22</v>
      </c>
      <c r="G6" s="81">
        <v>0.22</v>
      </c>
      <c r="H6" s="81">
        <v>0.22</v>
      </c>
      <c r="I6" s="81">
        <v>0.22</v>
      </c>
      <c r="J6" s="81">
        <v>0.22</v>
      </c>
      <c r="K6" s="103">
        <v>0</v>
      </c>
      <c r="L6" s="83">
        <v>4</v>
      </c>
      <c r="M6" s="84">
        <v>2010000</v>
      </c>
      <c r="N6" s="84">
        <v>442300</v>
      </c>
    </row>
    <row r="7" spans="1:14" ht="12.95" customHeight="1">
      <c r="A7" s="58"/>
      <c r="B7" s="46" t="s">
        <v>185</v>
      </c>
      <c r="C7" s="59" t="s">
        <v>186</v>
      </c>
      <c r="D7" s="121">
        <v>0.33</v>
      </c>
      <c r="E7" s="121">
        <v>0.35</v>
      </c>
      <c r="F7" s="121">
        <v>0.33</v>
      </c>
      <c r="G7" s="81">
        <v>0.34</v>
      </c>
      <c r="H7" s="81">
        <v>0.34</v>
      </c>
      <c r="I7" s="81">
        <v>0.35</v>
      </c>
      <c r="J7" s="81">
        <v>0.34</v>
      </c>
      <c r="K7" s="103">
        <v>2.94</v>
      </c>
      <c r="L7" s="83">
        <v>68</v>
      </c>
      <c r="M7" s="84">
        <v>371843382</v>
      </c>
      <c r="N7" s="84">
        <v>125194245.45999999</v>
      </c>
    </row>
    <row r="8" spans="1:14" ht="12.95" customHeight="1">
      <c r="A8" s="58"/>
      <c r="B8" s="46" t="s">
        <v>249</v>
      </c>
      <c r="C8" s="59" t="s">
        <v>248</v>
      </c>
      <c r="D8" s="121">
        <v>0.22</v>
      </c>
      <c r="E8" s="121">
        <v>0.23</v>
      </c>
      <c r="F8" s="121">
        <v>0.21</v>
      </c>
      <c r="G8" s="81">
        <v>0.23</v>
      </c>
      <c r="H8" s="81">
        <v>0.22</v>
      </c>
      <c r="I8" s="81">
        <v>0.23</v>
      </c>
      <c r="J8" s="81">
        <v>0.22</v>
      </c>
      <c r="K8" s="103">
        <v>4.55</v>
      </c>
      <c r="L8" s="83">
        <v>55</v>
      </c>
      <c r="M8" s="84">
        <v>84633412</v>
      </c>
      <c r="N8" s="84">
        <v>19132732.91</v>
      </c>
    </row>
    <row r="9" spans="1:14" ht="12.95" customHeight="1">
      <c r="A9" s="58"/>
      <c r="B9" s="46" t="s">
        <v>232</v>
      </c>
      <c r="C9" s="59" t="s">
        <v>233</v>
      </c>
      <c r="D9" s="121">
        <v>1.03</v>
      </c>
      <c r="E9" s="121">
        <v>1.05</v>
      </c>
      <c r="F9" s="121">
        <v>1.03</v>
      </c>
      <c r="G9" s="81">
        <v>1.04</v>
      </c>
      <c r="H9" s="81">
        <v>1.02</v>
      </c>
      <c r="I9" s="81">
        <v>1.04</v>
      </c>
      <c r="J9" s="81">
        <v>1.03</v>
      </c>
      <c r="K9" s="103">
        <v>0.97</v>
      </c>
      <c r="L9" s="83">
        <v>44</v>
      </c>
      <c r="M9" s="84">
        <v>24746843</v>
      </c>
      <c r="N9" s="84">
        <v>25664085.260000002</v>
      </c>
    </row>
    <row r="10" spans="1:14" ht="12.95" customHeight="1">
      <c r="A10" s="58"/>
      <c r="B10" s="46" t="s">
        <v>160</v>
      </c>
      <c r="C10" s="59" t="s">
        <v>161</v>
      </c>
      <c r="D10" s="121">
        <v>0.1</v>
      </c>
      <c r="E10" s="121">
        <v>0.1</v>
      </c>
      <c r="F10" s="121">
        <v>0.1</v>
      </c>
      <c r="G10" s="81">
        <v>0.1</v>
      </c>
      <c r="H10" s="81">
        <v>0.1</v>
      </c>
      <c r="I10" s="81">
        <v>0.1</v>
      </c>
      <c r="J10" s="81">
        <v>0.1</v>
      </c>
      <c r="K10" s="103">
        <v>0</v>
      </c>
      <c r="L10" s="83">
        <v>22</v>
      </c>
      <c r="M10" s="84">
        <v>6646049</v>
      </c>
      <c r="N10" s="84">
        <v>664604.9</v>
      </c>
    </row>
    <row r="11" spans="1:14" ht="12.95" customHeight="1">
      <c r="A11" s="58"/>
      <c r="B11" s="46" t="s">
        <v>145</v>
      </c>
      <c r="C11" s="59" t="s">
        <v>146</v>
      </c>
      <c r="D11" s="121">
        <v>1.1000000000000001</v>
      </c>
      <c r="E11" s="121">
        <v>1.1000000000000001</v>
      </c>
      <c r="F11" s="121">
        <v>1.1000000000000001</v>
      </c>
      <c r="G11" s="121">
        <v>1.1000000000000001</v>
      </c>
      <c r="H11" s="81">
        <v>1.1000000000000001</v>
      </c>
      <c r="I11" s="121">
        <v>1.1000000000000001</v>
      </c>
      <c r="J11" s="121">
        <v>1.1000000000000001</v>
      </c>
      <c r="K11" s="122">
        <v>0</v>
      </c>
      <c r="L11" s="119">
        <v>1</v>
      </c>
      <c r="M11" s="120">
        <v>45183</v>
      </c>
      <c r="N11" s="120">
        <v>49701.3</v>
      </c>
    </row>
    <row r="12" spans="1:14" ht="12.95" customHeight="1">
      <c r="A12" s="58"/>
      <c r="B12" s="46" t="s">
        <v>275</v>
      </c>
      <c r="C12" s="59" t="s">
        <v>274</v>
      </c>
      <c r="D12" s="121">
        <v>0.14000000000000001</v>
      </c>
      <c r="E12" s="121">
        <v>0.14000000000000001</v>
      </c>
      <c r="F12" s="12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3</v>
      </c>
      <c r="M12" s="84">
        <v>6420000</v>
      </c>
      <c r="N12" s="84">
        <v>898800</v>
      </c>
    </row>
    <row r="13" spans="1:14" ht="12.95" customHeight="1">
      <c r="A13" s="58"/>
      <c r="B13" s="46" t="s">
        <v>293</v>
      </c>
      <c r="C13" s="59" t="s">
        <v>294</v>
      </c>
      <c r="D13" s="121">
        <v>1.7</v>
      </c>
      <c r="E13" s="121">
        <v>1.72</v>
      </c>
      <c r="F13" s="121">
        <v>1.7</v>
      </c>
      <c r="G13" s="81">
        <v>1.71</v>
      </c>
      <c r="H13" s="81">
        <v>1.7</v>
      </c>
      <c r="I13" s="81">
        <v>1.71</v>
      </c>
      <c r="J13" s="81">
        <v>1.7</v>
      </c>
      <c r="K13" s="103">
        <v>0.59</v>
      </c>
      <c r="L13" s="83">
        <v>139</v>
      </c>
      <c r="M13" s="84">
        <v>145277263</v>
      </c>
      <c r="N13" s="84">
        <v>248588060.13999999</v>
      </c>
    </row>
    <row r="14" spans="1:14" ht="12.95" customHeight="1">
      <c r="A14" s="58"/>
      <c r="B14" s="127" t="s">
        <v>323</v>
      </c>
      <c r="C14" s="128" t="s">
        <v>324</v>
      </c>
      <c r="D14" s="121">
        <v>4.2699999999999996</v>
      </c>
      <c r="E14" s="121">
        <v>4.2699999999999996</v>
      </c>
      <c r="F14" s="121">
        <v>3.92</v>
      </c>
      <c r="G14" s="121">
        <v>4.0199999999999996</v>
      </c>
      <c r="H14" s="121">
        <v>5.09</v>
      </c>
      <c r="I14" s="121">
        <v>3.92</v>
      </c>
      <c r="J14" s="121">
        <v>5.08</v>
      </c>
      <c r="K14" s="122">
        <v>-22.83</v>
      </c>
      <c r="L14" s="119">
        <v>452</v>
      </c>
      <c r="M14" s="120">
        <v>80453289</v>
      </c>
      <c r="N14" s="120">
        <v>323712126.48000002</v>
      </c>
    </row>
    <row r="15" spans="1:14" ht="12.95" customHeight="1">
      <c r="A15" s="58"/>
      <c r="B15" s="46" t="s">
        <v>254</v>
      </c>
      <c r="C15" s="59" t="s">
        <v>255</v>
      </c>
      <c r="D15" s="121">
        <v>0.66</v>
      </c>
      <c r="E15" s="121">
        <v>0.66</v>
      </c>
      <c r="F15" s="121">
        <v>0.66</v>
      </c>
      <c r="G15" s="81">
        <v>0.66</v>
      </c>
      <c r="H15" s="81">
        <v>0.64</v>
      </c>
      <c r="I15" s="81">
        <v>0.66</v>
      </c>
      <c r="J15" s="81">
        <v>0.64</v>
      </c>
      <c r="K15" s="103">
        <v>3.13</v>
      </c>
      <c r="L15" s="83">
        <v>7</v>
      </c>
      <c r="M15" s="84">
        <v>67695</v>
      </c>
      <c r="N15" s="84">
        <v>44678.7</v>
      </c>
    </row>
    <row r="16" spans="1:14" ht="12.95" customHeight="1">
      <c r="A16" s="58"/>
      <c r="B16" s="46" t="s">
        <v>220</v>
      </c>
      <c r="C16" s="59" t="s">
        <v>221</v>
      </c>
      <c r="D16" s="121">
        <v>0.05</v>
      </c>
      <c r="E16" s="121">
        <v>0.05</v>
      </c>
      <c r="F16" s="121">
        <v>0.05</v>
      </c>
      <c r="G16" s="81">
        <v>0.05</v>
      </c>
      <c r="H16" s="81">
        <v>0.05</v>
      </c>
      <c r="I16" s="81">
        <v>0.05</v>
      </c>
      <c r="J16" s="81">
        <v>0.05</v>
      </c>
      <c r="K16" s="103">
        <v>0</v>
      </c>
      <c r="L16" s="83">
        <v>10</v>
      </c>
      <c r="M16" s="84">
        <v>227494</v>
      </c>
      <c r="N16" s="84">
        <v>11374.7</v>
      </c>
    </row>
    <row r="17" spans="1:14" ht="12.95" customHeight="1">
      <c r="A17" s="58"/>
      <c r="B17" s="175" t="s">
        <v>89</v>
      </c>
      <c r="C17" s="176"/>
      <c r="D17" s="177"/>
      <c r="E17" s="187"/>
      <c r="F17" s="187"/>
      <c r="G17" s="187"/>
      <c r="H17" s="187"/>
      <c r="I17" s="187"/>
      <c r="J17" s="187"/>
      <c r="K17" s="179"/>
      <c r="L17" s="60">
        <f>SUM(L4:L16)</f>
        <v>832</v>
      </c>
      <c r="M17" s="60">
        <f>SUM(M4:M16)</f>
        <v>756648727</v>
      </c>
      <c r="N17" s="61">
        <f>SUM(N4:N16)</f>
        <v>753365568.98000014</v>
      </c>
    </row>
    <row r="18" spans="1:14" ht="12.95" customHeight="1">
      <c r="A18" s="58"/>
      <c r="B18" s="172" t="s">
        <v>30</v>
      </c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74"/>
    </row>
    <row r="19" spans="1:14" ht="12.95" customHeight="1">
      <c r="A19" s="58"/>
      <c r="B19" s="46" t="s">
        <v>120</v>
      </c>
      <c r="C19" s="59" t="s">
        <v>121</v>
      </c>
      <c r="D19" s="63">
        <v>16.52</v>
      </c>
      <c r="E19" s="81">
        <v>16.600000000000001</v>
      </c>
      <c r="F19" s="81">
        <v>16.5</v>
      </c>
      <c r="G19" s="86">
        <v>16.53</v>
      </c>
      <c r="H19" s="86">
        <v>16.559999999999999</v>
      </c>
      <c r="I19" s="81">
        <v>16.59</v>
      </c>
      <c r="J19" s="81">
        <v>16.52</v>
      </c>
      <c r="K19" s="82">
        <v>0.42</v>
      </c>
      <c r="L19" s="83">
        <v>169</v>
      </c>
      <c r="M19" s="84">
        <v>28502906</v>
      </c>
      <c r="N19" s="84">
        <v>471111021.93000001</v>
      </c>
    </row>
    <row r="20" spans="1:14" ht="12.95" customHeight="1">
      <c r="A20" s="58"/>
      <c r="B20" s="46" t="s">
        <v>230</v>
      </c>
      <c r="C20" s="59" t="s">
        <v>231</v>
      </c>
      <c r="D20" s="63">
        <v>3.6</v>
      </c>
      <c r="E20" s="81">
        <v>3.7</v>
      </c>
      <c r="F20" s="81">
        <v>3.6</v>
      </c>
      <c r="G20" s="86">
        <v>3.62</v>
      </c>
      <c r="H20" s="86">
        <v>3.6</v>
      </c>
      <c r="I20" s="81">
        <v>3.6</v>
      </c>
      <c r="J20" s="81">
        <v>3.6</v>
      </c>
      <c r="K20" s="82">
        <v>0</v>
      </c>
      <c r="L20" s="83">
        <v>13</v>
      </c>
      <c r="M20" s="84">
        <v>192996</v>
      </c>
      <c r="N20" s="84">
        <v>698915.6</v>
      </c>
    </row>
    <row r="21" spans="1:14" ht="12.95" customHeight="1">
      <c r="A21" s="58"/>
      <c r="B21" s="175" t="s">
        <v>128</v>
      </c>
      <c r="C21" s="176"/>
      <c r="D21" s="177"/>
      <c r="E21" s="187"/>
      <c r="F21" s="187"/>
      <c r="G21" s="187"/>
      <c r="H21" s="187"/>
      <c r="I21" s="187"/>
      <c r="J21" s="187"/>
      <c r="K21" s="179"/>
      <c r="L21" s="62">
        <f>SUM(L19:L20)</f>
        <v>182</v>
      </c>
      <c r="M21" s="60">
        <f>SUM(M19:M20)</f>
        <v>28695902</v>
      </c>
      <c r="N21" s="48">
        <f>SUM(N19:N20)</f>
        <v>471809937.53000003</v>
      </c>
    </row>
    <row r="22" spans="1:14" ht="12.95" customHeight="1">
      <c r="A22" s="58"/>
      <c r="B22" s="172" t="s">
        <v>94</v>
      </c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74"/>
    </row>
    <row r="23" spans="1:14" ht="12.95" customHeight="1">
      <c r="A23" s="58"/>
      <c r="B23" s="46" t="s">
        <v>295</v>
      </c>
      <c r="C23" s="59" t="s">
        <v>296</v>
      </c>
      <c r="D23" s="81">
        <v>0.89</v>
      </c>
      <c r="E23" s="81">
        <v>0.9</v>
      </c>
      <c r="F23" s="121">
        <v>0.89</v>
      </c>
      <c r="G23" s="121">
        <v>0.9</v>
      </c>
      <c r="H23" s="121">
        <v>0.89</v>
      </c>
      <c r="I23" s="81">
        <v>0.9</v>
      </c>
      <c r="J23" s="81">
        <v>0.89</v>
      </c>
      <c r="K23" s="82">
        <v>1.1200000000000001</v>
      </c>
      <c r="L23" s="83">
        <v>4</v>
      </c>
      <c r="M23" s="84">
        <v>22343</v>
      </c>
      <c r="N23" s="84">
        <v>20086.62</v>
      </c>
    </row>
    <row r="24" spans="1:14" ht="12.95" customHeight="1">
      <c r="A24" s="58"/>
      <c r="B24" s="175" t="s">
        <v>273</v>
      </c>
      <c r="C24" s="176"/>
      <c r="D24" s="177"/>
      <c r="E24" s="187"/>
      <c r="F24" s="187"/>
      <c r="G24" s="187"/>
      <c r="H24" s="187"/>
      <c r="I24" s="187"/>
      <c r="J24" s="187"/>
      <c r="K24" s="179"/>
      <c r="L24" s="65">
        <f>SUM(L23)</f>
        <v>4</v>
      </c>
      <c r="M24" s="65">
        <f>SUM(M23)</f>
        <v>22343</v>
      </c>
      <c r="N24" s="65">
        <f>SUM(N23)</f>
        <v>20086.62</v>
      </c>
    </row>
    <row r="25" spans="1:14" ht="12.95" customHeight="1">
      <c r="A25" s="58"/>
      <c r="B25" s="172" t="s">
        <v>83</v>
      </c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74"/>
    </row>
    <row r="26" spans="1:14" ht="12.95" customHeight="1">
      <c r="A26" s="58"/>
      <c r="B26" s="46" t="s">
        <v>224</v>
      </c>
      <c r="C26" s="59" t="s">
        <v>225</v>
      </c>
      <c r="D26" s="81">
        <v>23.63</v>
      </c>
      <c r="E26" s="81">
        <v>23.63</v>
      </c>
      <c r="F26" s="121">
        <v>23.35</v>
      </c>
      <c r="G26" s="121">
        <v>23.38</v>
      </c>
      <c r="H26" s="121">
        <v>23.31</v>
      </c>
      <c r="I26" s="81">
        <v>23.35</v>
      </c>
      <c r="J26" s="81">
        <v>23.35</v>
      </c>
      <c r="K26" s="82">
        <v>0</v>
      </c>
      <c r="L26" s="83">
        <v>25</v>
      </c>
      <c r="M26" s="84">
        <v>572341</v>
      </c>
      <c r="N26" s="84">
        <v>13378729.26</v>
      </c>
    </row>
    <row r="27" spans="1:14" ht="12.95" customHeight="1">
      <c r="A27" s="58"/>
      <c r="B27" s="46" t="s">
        <v>199</v>
      </c>
      <c r="C27" s="59" t="s">
        <v>200</v>
      </c>
      <c r="D27" s="81">
        <v>4.9000000000000004</v>
      </c>
      <c r="E27" s="81">
        <v>4.9000000000000004</v>
      </c>
      <c r="F27" s="121">
        <v>4.78</v>
      </c>
      <c r="G27" s="121">
        <v>4.87</v>
      </c>
      <c r="H27" s="121">
        <v>4.76</v>
      </c>
      <c r="I27" s="81">
        <v>4.78</v>
      </c>
      <c r="J27" s="81">
        <v>4.9000000000000004</v>
      </c>
      <c r="K27" s="82">
        <v>-2.4500000000000002</v>
      </c>
      <c r="L27" s="83">
        <v>18</v>
      </c>
      <c r="M27" s="84">
        <v>24632161</v>
      </c>
      <c r="N27" s="84">
        <v>120006051.26000001</v>
      </c>
    </row>
    <row r="28" spans="1:14" ht="12.95" customHeight="1">
      <c r="A28" s="58"/>
      <c r="B28" s="46" t="s">
        <v>154</v>
      </c>
      <c r="C28" s="59" t="s">
        <v>155</v>
      </c>
      <c r="D28" s="81">
        <v>3.2</v>
      </c>
      <c r="E28" s="81">
        <v>3.2</v>
      </c>
      <c r="F28" s="121">
        <v>3.2</v>
      </c>
      <c r="G28" s="121">
        <v>3.2</v>
      </c>
      <c r="H28" s="121">
        <v>3.19</v>
      </c>
      <c r="I28" s="81">
        <v>3.2</v>
      </c>
      <c r="J28" s="81">
        <v>3.2</v>
      </c>
      <c r="K28" s="82">
        <v>0</v>
      </c>
      <c r="L28" s="83">
        <v>2</v>
      </c>
      <c r="M28" s="84">
        <v>250000</v>
      </c>
      <c r="N28" s="84">
        <v>800000</v>
      </c>
    </row>
    <row r="29" spans="1:14" ht="12.95" customHeight="1">
      <c r="A29" s="58"/>
      <c r="B29" s="46" t="s">
        <v>207</v>
      </c>
      <c r="C29" s="59" t="s">
        <v>208</v>
      </c>
      <c r="D29" s="81">
        <v>0.7</v>
      </c>
      <c r="E29" s="81">
        <v>0.7</v>
      </c>
      <c r="F29" s="121">
        <v>0.7</v>
      </c>
      <c r="G29" s="121">
        <v>0.7</v>
      </c>
      <c r="H29" s="121">
        <v>0.71</v>
      </c>
      <c r="I29" s="81">
        <v>0.7</v>
      </c>
      <c r="J29" s="81">
        <v>0.71</v>
      </c>
      <c r="K29" s="82">
        <v>-1.41</v>
      </c>
      <c r="L29" s="83">
        <v>1</v>
      </c>
      <c r="M29" s="84">
        <v>564715</v>
      </c>
      <c r="N29" s="84">
        <v>395300.5</v>
      </c>
    </row>
    <row r="30" spans="1:14" ht="12.95" customHeight="1">
      <c r="A30" s="58"/>
      <c r="B30" s="46" t="s">
        <v>187</v>
      </c>
      <c r="C30" s="59" t="s">
        <v>188</v>
      </c>
      <c r="D30" s="81">
        <v>0.6</v>
      </c>
      <c r="E30" s="81">
        <v>0.6</v>
      </c>
      <c r="F30" s="121">
        <v>0.6</v>
      </c>
      <c r="G30" s="121">
        <v>0.6</v>
      </c>
      <c r="H30" s="121">
        <v>0.6</v>
      </c>
      <c r="I30" s="81">
        <v>0.6</v>
      </c>
      <c r="J30" s="81">
        <v>0.6</v>
      </c>
      <c r="K30" s="82">
        <v>0</v>
      </c>
      <c r="L30" s="83">
        <v>1</v>
      </c>
      <c r="M30" s="84">
        <v>29000</v>
      </c>
      <c r="N30" s="84">
        <v>17400</v>
      </c>
    </row>
    <row r="31" spans="1:14" ht="12.95" customHeight="1">
      <c r="A31" s="58"/>
      <c r="B31" s="175" t="s">
        <v>90</v>
      </c>
      <c r="C31" s="176"/>
      <c r="D31" s="177"/>
      <c r="E31" s="187"/>
      <c r="F31" s="187"/>
      <c r="G31" s="187"/>
      <c r="H31" s="187"/>
      <c r="I31" s="187"/>
      <c r="J31" s="187"/>
      <c r="K31" s="179"/>
      <c r="L31" s="65">
        <f>SUM(L26:L30)</f>
        <v>47</v>
      </c>
      <c r="M31" s="65">
        <f>SUM(M26:M30)</f>
        <v>26048217</v>
      </c>
      <c r="N31" s="65">
        <f>SUM(N26:N30)</f>
        <v>134597481.02000001</v>
      </c>
    </row>
    <row r="32" spans="1:14" ht="12.95" customHeight="1">
      <c r="A32" s="58"/>
      <c r="B32" s="172" t="s">
        <v>84</v>
      </c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74"/>
    </row>
    <row r="33" spans="1:14" ht="12.95" customHeight="1">
      <c r="A33" s="58"/>
      <c r="B33" s="46" t="s">
        <v>133</v>
      </c>
      <c r="C33" s="59" t="s">
        <v>134</v>
      </c>
      <c r="D33" s="121">
        <v>6.19</v>
      </c>
      <c r="E33" s="121">
        <v>6.2</v>
      </c>
      <c r="F33" s="121">
        <v>6.18</v>
      </c>
      <c r="G33" s="121">
        <v>6.2</v>
      </c>
      <c r="H33" s="121">
        <v>6.19</v>
      </c>
      <c r="I33" s="121">
        <v>6.19</v>
      </c>
      <c r="J33" s="121">
        <v>6.19</v>
      </c>
      <c r="K33" s="122">
        <v>0</v>
      </c>
      <c r="L33" s="119">
        <v>90</v>
      </c>
      <c r="M33" s="120">
        <v>8408569</v>
      </c>
      <c r="N33" s="120">
        <v>52111958.799999997</v>
      </c>
    </row>
    <row r="34" spans="1:14" ht="12.95" customHeight="1">
      <c r="A34" s="58"/>
      <c r="B34" s="46" t="s">
        <v>172</v>
      </c>
      <c r="C34" s="59" t="s">
        <v>173</v>
      </c>
      <c r="D34" s="121">
        <v>2.39</v>
      </c>
      <c r="E34" s="121">
        <v>2.39</v>
      </c>
      <c r="F34" s="121">
        <v>2.38</v>
      </c>
      <c r="G34" s="121">
        <v>2.38</v>
      </c>
      <c r="H34" s="121">
        <v>2.4</v>
      </c>
      <c r="I34" s="121">
        <v>2.38</v>
      </c>
      <c r="J34" s="121">
        <v>2.39</v>
      </c>
      <c r="K34" s="122">
        <v>-0.42</v>
      </c>
      <c r="L34" s="119">
        <v>4</v>
      </c>
      <c r="M34" s="120">
        <v>253743</v>
      </c>
      <c r="N34" s="120">
        <v>604945.77</v>
      </c>
    </row>
    <row r="35" spans="1:14" ht="12.95" customHeight="1">
      <c r="A35" s="58"/>
      <c r="B35" s="46" t="s">
        <v>97</v>
      </c>
      <c r="C35" s="59" t="s">
        <v>98</v>
      </c>
      <c r="D35" s="121">
        <v>6.35</v>
      </c>
      <c r="E35" s="121">
        <v>6.35</v>
      </c>
      <c r="F35" s="121">
        <v>6.35</v>
      </c>
      <c r="G35" s="121">
        <v>6.35</v>
      </c>
      <c r="H35" s="121">
        <v>6.35</v>
      </c>
      <c r="I35" s="121">
        <v>6.35</v>
      </c>
      <c r="J35" s="121">
        <v>6.35</v>
      </c>
      <c r="K35" s="122">
        <v>0</v>
      </c>
      <c r="L35" s="119">
        <v>1</v>
      </c>
      <c r="M35" s="120">
        <v>6871</v>
      </c>
      <c r="N35" s="120">
        <v>43630.85</v>
      </c>
    </row>
    <row r="36" spans="1:14" ht="12.95" customHeight="1">
      <c r="A36" s="58"/>
      <c r="B36" s="46" t="s">
        <v>162</v>
      </c>
      <c r="C36" s="59" t="s">
        <v>163</v>
      </c>
      <c r="D36" s="121">
        <v>19.239999999999998</v>
      </c>
      <c r="E36" s="121">
        <v>19.239999999999998</v>
      </c>
      <c r="F36" s="121">
        <v>19.239999999999998</v>
      </c>
      <c r="G36" s="121">
        <v>19.239999999999998</v>
      </c>
      <c r="H36" s="121">
        <v>19.25</v>
      </c>
      <c r="I36" s="121">
        <v>19.239999999999998</v>
      </c>
      <c r="J36" s="121">
        <v>19.239999999999998</v>
      </c>
      <c r="K36" s="122">
        <v>0</v>
      </c>
      <c r="L36" s="119">
        <v>1</v>
      </c>
      <c r="M36" s="120">
        <v>2079</v>
      </c>
      <c r="N36" s="120">
        <v>39999.96</v>
      </c>
    </row>
    <row r="37" spans="1:14" ht="12.95" customHeight="1">
      <c r="A37" s="58"/>
      <c r="B37" s="46" t="s">
        <v>191</v>
      </c>
      <c r="C37" s="59" t="s">
        <v>192</v>
      </c>
      <c r="D37" s="121">
        <v>1.29</v>
      </c>
      <c r="E37" s="121">
        <v>1.29</v>
      </c>
      <c r="F37" s="121">
        <v>1.29</v>
      </c>
      <c r="G37" s="121">
        <v>1.29</v>
      </c>
      <c r="H37" s="121">
        <v>1.25</v>
      </c>
      <c r="I37" s="121">
        <v>1.29</v>
      </c>
      <c r="J37" s="121">
        <v>1.25</v>
      </c>
      <c r="K37" s="122">
        <v>3.2</v>
      </c>
      <c r="L37" s="119">
        <v>1</v>
      </c>
      <c r="M37" s="120">
        <v>1165</v>
      </c>
      <c r="N37" s="120">
        <v>1502.85</v>
      </c>
    </row>
    <row r="38" spans="1:14" ht="12.95" customHeight="1">
      <c r="A38" s="58"/>
      <c r="B38" s="46" t="s">
        <v>263</v>
      </c>
      <c r="C38" s="59" t="s">
        <v>264</v>
      </c>
      <c r="D38" s="121">
        <v>2.25</v>
      </c>
      <c r="E38" s="121">
        <v>2.2599999999999998</v>
      </c>
      <c r="F38" s="121">
        <v>2.25</v>
      </c>
      <c r="G38" s="121">
        <v>2.2599999999999998</v>
      </c>
      <c r="H38" s="121">
        <v>2.25</v>
      </c>
      <c r="I38" s="121">
        <v>2.2599999999999998</v>
      </c>
      <c r="J38" s="121">
        <v>2.25</v>
      </c>
      <c r="K38" s="122">
        <v>0.44</v>
      </c>
      <c r="L38" s="119">
        <v>60</v>
      </c>
      <c r="M38" s="120">
        <v>38762632</v>
      </c>
      <c r="N38" s="120">
        <v>87509364.109999999</v>
      </c>
    </row>
    <row r="39" spans="1:14" ht="12.95" customHeight="1">
      <c r="A39" s="58"/>
      <c r="B39" s="46" t="s">
        <v>189</v>
      </c>
      <c r="C39" s="59" t="s">
        <v>190</v>
      </c>
      <c r="D39" s="121">
        <v>5.4</v>
      </c>
      <c r="E39" s="121">
        <v>5.4</v>
      </c>
      <c r="F39" s="121">
        <v>5.4</v>
      </c>
      <c r="G39" s="121">
        <v>5.4</v>
      </c>
      <c r="H39" s="121">
        <v>5.4</v>
      </c>
      <c r="I39" s="121">
        <v>5.4</v>
      </c>
      <c r="J39" s="121">
        <v>5.4</v>
      </c>
      <c r="K39" s="122">
        <v>0</v>
      </c>
      <c r="L39" s="119">
        <v>4</v>
      </c>
      <c r="M39" s="120">
        <v>11444</v>
      </c>
      <c r="N39" s="120">
        <v>61797.599999999999</v>
      </c>
    </row>
    <row r="40" spans="1:14" ht="12.95" customHeight="1">
      <c r="A40" s="58"/>
      <c r="B40" s="46" t="s">
        <v>175</v>
      </c>
      <c r="C40" s="59" t="s">
        <v>140</v>
      </c>
      <c r="D40" s="121">
        <v>2.2999999999999998</v>
      </c>
      <c r="E40" s="121">
        <v>2.2999999999999998</v>
      </c>
      <c r="F40" s="121">
        <v>2.2999999999999998</v>
      </c>
      <c r="G40" s="121">
        <v>2.2999999999999998</v>
      </c>
      <c r="H40" s="121">
        <v>2.29</v>
      </c>
      <c r="I40" s="121">
        <v>2.2999999999999998</v>
      </c>
      <c r="J40" s="121">
        <v>2.29</v>
      </c>
      <c r="K40" s="122">
        <v>0.44</v>
      </c>
      <c r="L40" s="119">
        <v>5</v>
      </c>
      <c r="M40" s="120">
        <v>385000</v>
      </c>
      <c r="N40" s="120">
        <v>885500</v>
      </c>
    </row>
    <row r="41" spans="1:14" ht="12.95" customHeight="1">
      <c r="A41" s="58"/>
      <c r="B41" s="175" t="s">
        <v>91</v>
      </c>
      <c r="C41" s="176"/>
      <c r="D41" s="177"/>
      <c r="E41" s="187"/>
      <c r="F41" s="187"/>
      <c r="G41" s="187"/>
      <c r="H41" s="187"/>
      <c r="I41" s="187"/>
      <c r="J41" s="187"/>
      <c r="K41" s="179"/>
      <c r="L41" s="65">
        <f>SUM(L33:L40)</f>
        <v>166</v>
      </c>
      <c r="M41" s="65">
        <f>SUM(M33:M40)</f>
        <v>47831503</v>
      </c>
      <c r="N41" s="65">
        <f>SUM(N33:N40)</f>
        <v>141258699.94</v>
      </c>
    </row>
    <row r="42" spans="1:14" ht="12.95" customHeight="1">
      <c r="A42" s="58"/>
      <c r="B42" s="172" t="s">
        <v>31</v>
      </c>
      <c r="C42" s="186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74"/>
    </row>
    <row r="43" spans="1:14" ht="12.95" customHeight="1">
      <c r="A43" s="58"/>
      <c r="B43" s="46" t="s">
        <v>156</v>
      </c>
      <c r="C43" s="59" t="s">
        <v>157</v>
      </c>
      <c r="D43" s="121">
        <v>11.88</v>
      </c>
      <c r="E43" s="121">
        <v>11.88</v>
      </c>
      <c r="F43" s="121">
        <v>11.88</v>
      </c>
      <c r="G43" s="121">
        <v>11.88</v>
      </c>
      <c r="H43" s="121">
        <v>12</v>
      </c>
      <c r="I43" s="121">
        <v>11.88</v>
      </c>
      <c r="J43" s="121">
        <v>12</v>
      </c>
      <c r="K43" s="122">
        <v>-1</v>
      </c>
      <c r="L43" s="119">
        <v>2</v>
      </c>
      <c r="M43" s="120">
        <v>1414</v>
      </c>
      <c r="N43" s="120">
        <v>16798.32</v>
      </c>
    </row>
    <row r="44" spans="1:14" ht="12.95" customHeight="1">
      <c r="A44" s="58"/>
      <c r="B44" s="46" t="s">
        <v>115</v>
      </c>
      <c r="C44" s="59" t="s">
        <v>114</v>
      </c>
      <c r="D44" s="121">
        <v>9</v>
      </c>
      <c r="E44" s="121">
        <v>9.1</v>
      </c>
      <c r="F44" s="121">
        <v>9</v>
      </c>
      <c r="G44" s="121">
        <v>9.1</v>
      </c>
      <c r="H44" s="121">
        <v>9.01</v>
      </c>
      <c r="I44" s="121">
        <v>9.1</v>
      </c>
      <c r="J44" s="121">
        <v>9</v>
      </c>
      <c r="K44" s="122">
        <v>1.1100000000000001</v>
      </c>
      <c r="L44" s="119">
        <v>3</v>
      </c>
      <c r="M44" s="120">
        <v>100322</v>
      </c>
      <c r="N44" s="120">
        <v>912898</v>
      </c>
    </row>
    <row r="45" spans="1:14" ht="12.95" customHeight="1">
      <c r="A45" s="58"/>
      <c r="B45" s="46" t="s">
        <v>297</v>
      </c>
      <c r="C45" s="59" t="s">
        <v>298</v>
      </c>
      <c r="D45" s="121">
        <v>49.99</v>
      </c>
      <c r="E45" s="121">
        <v>49.99</v>
      </c>
      <c r="F45" s="121">
        <v>47.6</v>
      </c>
      <c r="G45" s="121">
        <v>47.97</v>
      </c>
      <c r="H45" s="121">
        <v>50</v>
      </c>
      <c r="I45" s="121">
        <v>47.6</v>
      </c>
      <c r="J45" s="121">
        <v>50</v>
      </c>
      <c r="K45" s="122">
        <v>-4.8</v>
      </c>
      <c r="L45" s="119">
        <v>6</v>
      </c>
      <c r="M45" s="120">
        <v>2546</v>
      </c>
      <c r="N45" s="120">
        <v>122129.4</v>
      </c>
    </row>
    <row r="46" spans="1:14" ht="12.95" customHeight="1">
      <c r="A46" s="58"/>
      <c r="B46" s="175" t="s">
        <v>92</v>
      </c>
      <c r="C46" s="176"/>
      <c r="D46" s="177"/>
      <c r="E46" s="187"/>
      <c r="F46" s="187"/>
      <c r="G46" s="187"/>
      <c r="H46" s="187"/>
      <c r="I46" s="187"/>
      <c r="J46" s="187"/>
      <c r="K46" s="179"/>
      <c r="L46" s="64">
        <f>SUM(L43:L45)</f>
        <v>11</v>
      </c>
      <c r="M46" s="61">
        <f>SUM(M43:M45)</f>
        <v>104282</v>
      </c>
      <c r="N46" s="61">
        <f>SUM(N43:N45)</f>
        <v>1051825.72</v>
      </c>
    </row>
    <row r="47" spans="1:14" ht="12.95" customHeight="1">
      <c r="A47" s="58"/>
      <c r="B47" s="172" t="s">
        <v>85</v>
      </c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74"/>
    </row>
    <row r="48" spans="1:14" ht="12.95" customHeight="1">
      <c r="A48" s="58"/>
      <c r="B48" s="46" t="s">
        <v>259</v>
      </c>
      <c r="C48" s="59" t="s">
        <v>260</v>
      </c>
      <c r="D48" s="63">
        <v>10.8</v>
      </c>
      <c r="E48" s="63">
        <v>11</v>
      </c>
      <c r="F48" s="63">
        <v>10.26</v>
      </c>
      <c r="G48" s="63">
        <v>10.39</v>
      </c>
      <c r="H48" s="63">
        <v>10.61</v>
      </c>
      <c r="I48" s="95">
        <v>10.65</v>
      </c>
      <c r="J48" s="95">
        <v>10.8</v>
      </c>
      <c r="K48" s="98">
        <v>-1.39</v>
      </c>
      <c r="L48" s="99">
        <v>26</v>
      </c>
      <c r="M48" s="100">
        <v>395402</v>
      </c>
      <c r="N48" s="100">
        <v>4108005.1</v>
      </c>
    </row>
    <row r="49" spans="1:14" ht="12.95" customHeight="1">
      <c r="A49" s="58"/>
      <c r="B49" s="46" t="s">
        <v>209</v>
      </c>
      <c r="C49" s="59" t="s">
        <v>210</v>
      </c>
      <c r="D49" s="63">
        <v>4.4400000000000004</v>
      </c>
      <c r="E49" s="63">
        <v>4.4400000000000004</v>
      </c>
      <c r="F49" s="63">
        <v>4.4400000000000004</v>
      </c>
      <c r="G49" s="63">
        <v>4.4400000000000004</v>
      </c>
      <c r="H49" s="63">
        <v>4.3099999999999996</v>
      </c>
      <c r="I49" s="95">
        <v>4.4400000000000004</v>
      </c>
      <c r="J49" s="95">
        <v>4.3099999999999996</v>
      </c>
      <c r="K49" s="98">
        <v>3.02</v>
      </c>
      <c r="L49" s="99">
        <v>1</v>
      </c>
      <c r="M49" s="100">
        <v>10000</v>
      </c>
      <c r="N49" s="100">
        <v>44400</v>
      </c>
    </row>
    <row r="50" spans="1:14" ht="12.95" customHeight="1">
      <c r="A50" s="58"/>
      <c r="B50" s="46" t="s">
        <v>87</v>
      </c>
      <c r="C50" s="59" t="s">
        <v>43</v>
      </c>
      <c r="D50" s="63">
        <v>0.37</v>
      </c>
      <c r="E50" s="63">
        <v>0.37</v>
      </c>
      <c r="F50" s="63">
        <v>0.37</v>
      </c>
      <c r="G50" s="63">
        <v>0.37</v>
      </c>
      <c r="H50" s="63">
        <v>0.36</v>
      </c>
      <c r="I50" s="95">
        <v>0.37</v>
      </c>
      <c r="J50" s="95">
        <v>0.38</v>
      </c>
      <c r="K50" s="98">
        <v>-2.63</v>
      </c>
      <c r="L50" s="99">
        <v>3</v>
      </c>
      <c r="M50" s="100">
        <v>51961</v>
      </c>
      <c r="N50" s="100">
        <v>19225.57</v>
      </c>
    </row>
    <row r="51" spans="1:14" ht="12.95" customHeight="1">
      <c r="A51" s="58"/>
      <c r="B51" s="175" t="s">
        <v>215</v>
      </c>
      <c r="C51" s="176"/>
      <c r="D51" s="177"/>
      <c r="E51" s="187"/>
      <c r="F51" s="187"/>
      <c r="G51" s="187"/>
      <c r="H51" s="187"/>
      <c r="I51" s="187"/>
      <c r="J51" s="187"/>
      <c r="K51" s="179"/>
      <c r="L51" s="64">
        <f>SUM(L48:L50)</f>
        <v>30</v>
      </c>
      <c r="M51" s="61">
        <f>SUM(M48:M50)</f>
        <v>457363</v>
      </c>
      <c r="N51" s="61">
        <f>SUM(N48:N50)</f>
        <v>4171630.67</v>
      </c>
    </row>
    <row r="52" spans="1:14" s="52" customFormat="1" ht="12.95" customHeight="1">
      <c r="B52" s="66" t="s">
        <v>32</v>
      </c>
      <c r="C52" s="180"/>
      <c r="D52" s="188"/>
      <c r="E52" s="188"/>
      <c r="F52" s="188"/>
      <c r="G52" s="188"/>
      <c r="H52" s="188"/>
      <c r="I52" s="188"/>
      <c r="J52" s="188"/>
      <c r="K52" s="182"/>
      <c r="L52" s="67">
        <f>L51+L46+L41+L31+L21+L17+L24</f>
        <v>1272</v>
      </c>
      <c r="M52" s="67">
        <f>M51+M46+M41+M31+M21+M17+M24</f>
        <v>859808337</v>
      </c>
      <c r="N52" s="67">
        <f>N51+N46+N41+N31+N21+N17+N24</f>
        <v>1506275230.48</v>
      </c>
    </row>
    <row r="53" spans="1:14" s="52" customFormat="1" ht="22.5" customHeight="1">
      <c r="A53" s="51"/>
      <c r="B53" s="183" t="s">
        <v>320</v>
      </c>
      <c r="C53" s="184"/>
      <c r="D53" s="184"/>
      <c r="E53" s="184"/>
      <c r="F53" s="184"/>
      <c r="G53" s="184"/>
      <c r="H53" s="184"/>
      <c r="I53" s="184"/>
      <c r="J53" s="184"/>
      <c r="K53" s="184"/>
      <c r="L53" s="184"/>
      <c r="M53" s="184"/>
      <c r="N53" s="185"/>
    </row>
    <row r="54" spans="1:14" s="52" customFormat="1" ht="41.25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5" customHeight="1">
      <c r="B55" s="172" t="s">
        <v>29</v>
      </c>
      <c r="C55" s="186"/>
      <c r="D55" s="186"/>
      <c r="E55" s="186"/>
      <c r="F55" s="186"/>
      <c r="G55" s="186"/>
      <c r="H55" s="186"/>
      <c r="I55" s="186"/>
      <c r="J55" s="186"/>
      <c r="K55" s="186"/>
      <c r="L55" s="186"/>
      <c r="M55" s="186"/>
      <c r="N55" s="174"/>
    </row>
    <row r="56" spans="1:14" ht="15" customHeight="1">
      <c r="A56" s="58"/>
      <c r="B56" s="46" t="s">
        <v>205</v>
      </c>
      <c r="C56" s="59" t="s">
        <v>206</v>
      </c>
      <c r="D56" s="121">
        <v>0.57999999999999996</v>
      </c>
      <c r="E56" s="121">
        <v>0.57999999999999996</v>
      </c>
      <c r="F56" s="121">
        <v>0.57999999999999996</v>
      </c>
      <c r="G56" s="121">
        <v>0.57999999999999996</v>
      </c>
      <c r="H56" s="121">
        <v>0.57999999999999996</v>
      </c>
      <c r="I56" s="121">
        <v>0.57999999999999996</v>
      </c>
      <c r="J56" s="121">
        <v>0.57999999999999996</v>
      </c>
      <c r="K56" s="122">
        <v>0</v>
      </c>
      <c r="L56" s="119">
        <v>15</v>
      </c>
      <c r="M56" s="120">
        <v>5234734</v>
      </c>
      <c r="N56" s="120">
        <v>3036145.72</v>
      </c>
    </row>
    <row r="57" spans="1:14" ht="15" customHeight="1">
      <c r="A57" s="58"/>
      <c r="B57" s="175" t="s">
        <v>89</v>
      </c>
      <c r="C57" s="176"/>
      <c r="D57" s="177"/>
      <c r="E57" s="187"/>
      <c r="F57" s="187"/>
      <c r="G57" s="187"/>
      <c r="H57" s="187"/>
      <c r="I57" s="187"/>
      <c r="J57" s="187"/>
      <c r="K57" s="179"/>
      <c r="L57" s="65">
        <f>SUM(L56:L56)</f>
        <v>15</v>
      </c>
      <c r="M57" s="65">
        <f>SUM(M56:M56)</f>
        <v>5234734</v>
      </c>
      <c r="N57" s="65">
        <f>SUM(N56:N56)</f>
        <v>3036145.72</v>
      </c>
    </row>
    <row r="58" spans="1:14" ht="15" customHeight="1">
      <c r="A58" s="58"/>
      <c r="B58" s="172" t="s">
        <v>94</v>
      </c>
      <c r="C58" s="186"/>
      <c r="D58" s="186"/>
      <c r="E58" s="186"/>
      <c r="F58" s="186"/>
      <c r="G58" s="186"/>
      <c r="H58" s="186"/>
      <c r="I58" s="186"/>
      <c r="J58" s="186"/>
      <c r="K58" s="186"/>
      <c r="L58" s="186"/>
      <c r="M58" s="186"/>
      <c r="N58" s="174"/>
    </row>
    <row r="59" spans="1:14" ht="15" customHeight="1">
      <c r="A59" s="58"/>
      <c r="B59" s="46" t="s">
        <v>265</v>
      </c>
      <c r="C59" s="59" t="s">
        <v>266</v>
      </c>
      <c r="D59" s="81">
        <v>0.85</v>
      </c>
      <c r="E59" s="81">
        <v>0.85</v>
      </c>
      <c r="F59" s="121">
        <v>0.85</v>
      </c>
      <c r="G59" s="121">
        <v>0.85</v>
      </c>
      <c r="H59" s="121">
        <v>0.85</v>
      </c>
      <c r="I59" s="81">
        <v>0.85</v>
      </c>
      <c r="J59" s="81">
        <v>0.85</v>
      </c>
      <c r="K59" s="82">
        <v>0</v>
      </c>
      <c r="L59" s="83">
        <v>4</v>
      </c>
      <c r="M59" s="84">
        <v>22729</v>
      </c>
      <c r="N59" s="84">
        <v>19319.650000000001</v>
      </c>
    </row>
    <row r="60" spans="1:14" ht="15" customHeight="1">
      <c r="A60" s="58"/>
      <c r="B60" s="46" t="s">
        <v>269</v>
      </c>
      <c r="C60" s="59" t="s">
        <v>270</v>
      </c>
      <c r="D60" s="81">
        <v>4.55</v>
      </c>
      <c r="E60" s="81">
        <v>4.7699999999999996</v>
      </c>
      <c r="F60" s="121">
        <v>4.55</v>
      </c>
      <c r="G60" s="121">
        <v>4.66</v>
      </c>
      <c r="H60" s="121">
        <v>4.4400000000000004</v>
      </c>
      <c r="I60" s="81">
        <v>4.7699999999999996</v>
      </c>
      <c r="J60" s="81">
        <v>4.55</v>
      </c>
      <c r="K60" s="82">
        <v>4.84</v>
      </c>
      <c r="L60" s="83">
        <v>13</v>
      </c>
      <c r="M60" s="84">
        <v>66626</v>
      </c>
      <c r="N60" s="84">
        <v>310806.34000000003</v>
      </c>
    </row>
    <row r="61" spans="1:14" ht="15" customHeight="1">
      <c r="A61" s="58"/>
      <c r="B61" s="175" t="s">
        <v>273</v>
      </c>
      <c r="C61" s="176"/>
      <c r="D61" s="177"/>
      <c r="E61" s="187"/>
      <c r="F61" s="187"/>
      <c r="G61" s="187"/>
      <c r="H61" s="187"/>
      <c r="I61" s="187"/>
      <c r="J61" s="187"/>
      <c r="K61" s="179"/>
      <c r="L61" s="65">
        <f>SUM(L59:L60)</f>
        <v>17</v>
      </c>
      <c r="M61" s="65">
        <f>SUM(M59:M60)</f>
        <v>89355</v>
      </c>
      <c r="N61" s="65">
        <f>SUM(N59:N60)</f>
        <v>330125.99000000005</v>
      </c>
    </row>
    <row r="62" spans="1:14" ht="15" customHeight="1">
      <c r="A62" s="58"/>
      <c r="B62" s="172" t="s">
        <v>83</v>
      </c>
      <c r="C62" s="186"/>
      <c r="D62" s="186"/>
      <c r="E62" s="186"/>
      <c r="F62" s="186"/>
      <c r="G62" s="186"/>
      <c r="H62" s="186"/>
      <c r="I62" s="186"/>
      <c r="J62" s="186"/>
      <c r="K62" s="186"/>
      <c r="L62" s="186"/>
      <c r="M62" s="186"/>
      <c r="N62" s="174"/>
    </row>
    <row r="63" spans="1:14" ht="15" customHeight="1">
      <c r="A63" s="58"/>
      <c r="B63" s="46" t="s">
        <v>33</v>
      </c>
      <c r="C63" s="59" t="s">
        <v>34</v>
      </c>
      <c r="D63" s="81">
        <v>1.74</v>
      </c>
      <c r="E63" s="81">
        <v>1.74</v>
      </c>
      <c r="F63" s="81">
        <v>1.74</v>
      </c>
      <c r="G63" s="86">
        <v>1.74</v>
      </c>
      <c r="H63" s="86">
        <v>1.74</v>
      </c>
      <c r="I63" s="86">
        <v>1.74</v>
      </c>
      <c r="J63" s="81">
        <v>1.74</v>
      </c>
      <c r="K63" s="82">
        <v>0</v>
      </c>
      <c r="L63" s="83">
        <v>3</v>
      </c>
      <c r="M63" s="84">
        <v>55712</v>
      </c>
      <c r="N63" s="84">
        <v>96938.880000000005</v>
      </c>
    </row>
    <row r="64" spans="1:14" ht="15" customHeight="1">
      <c r="A64" s="58"/>
      <c r="B64" s="175" t="s">
        <v>91</v>
      </c>
      <c r="C64" s="176"/>
      <c r="D64" s="177"/>
      <c r="E64" s="187"/>
      <c r="F64" s="187"/>
      <c r="G64" s="187"/>
      <c r="H64" s="187"/>
      <c r="I64" s="187"/>
      <c r="J64" s="187"/>
      <c r="K64" s="179"/>
      <c r="L64" s="65">
        <f>SUM(L62:L63)</f>
        <v>3</v>
      </c>
      <c r="M64" s="65">
        <f>SUM(M62:M63)</f>
        <v>55712</v>
      </c>
      <c r="N64" s="65">
        <f>SUM(N62:N63)</f>
        <v>96938.880000000005</v>
      </c>
    </row>
    <row r="65" spans="1:14" ht="15" customHeight="1">
      <c r="A65" s="58"/>
      <c r="B65" s="172" t="s">
        <v>84</v>
      </c>
      <c r="C65" s="186"/>
      <c r="D65" s="186"/>
      <c r="E65" s="186"/>
      <c r="F65" s="186"/>
      <c r="G65" s="186"/>
      <c r="H65" s="186"/>
      <c r="I65" s="186"/>
      <c r="J65" s="186"/>
      <c r="K65" s="186"/>
      <c r="L65" s="186"/>
      <c r="M65" s="186"/>
      <c r="N65" s="174"/>
    </row>
    <row r="66" spans="1:14" ht="15" customHeight="1">
      <c r="A66" s="58"/>
      <c r="B66" s="46" t="s">
        <v>35</v>
      </c>
      <c r="C66" s="59" t="s">
        <v>36</v>
      </c>
      <c r="D66" s="86">
        <v>2.82</v>
      </c>
      <c r="E66" s="86">
        <v>2.82</v>
      </c>
      <c r="F66" s="86">
        <v>2.75</v>
      </c>
      <c r="G66" s="86">
        <v>2.75</v>
      </c>
      <c r="H66" s="86">
        <v>2.75</v>
      </c>
      <c r="I66" s="86">
        <v>2.75</v>
      </c>
      <c r="J66" s="86">
        <v>2.82</v>
      </c>
      <c r="K66" s="91">
        <v>-2.48</v>
      </c>
      <c r="L66" s="92">
        <v>9</v>
      </c>
      <c r="M66" s="93">
        <v>256099</v>
      </c>
      <c r="N66" s="93">
        <v>704699.18</v>
      </c>
    </row>
    <row r="67" spans="1:14" ht="15" customHeight="1">
      <c r="A67" s="58"/>
      <c r="B67" s="46" t="s">
        <v>88</v>
      </c>
      <c r="C67" s="59" t="s">
        <v>37</v>
      </c>
      <c r="D67" s="86">
        <v>0.86</v>
      </c>
      <c r="E67" s="86">
        <v>0.86</v>
      </c>
      <c r="F67" s="86">
        <v>0.86</v>
      </c>
      <c r="G67" s="86">
        <v>0.86</v>
      </c>
      <c r="H67" s="86">
        <v>0.9</v>
      </c>
      <c r="I67" s="86">
        <v>0.86</v>
      </c>
      <c r="J67" s="86">
        <v>0.9</v>
      </c>
      <c r="K67" s="91">
        <v>-4.4400000000000004</v>
      </c>
      <c r="L67" s="92">
        <v>6</v>
      </c>
      <c r="M67" s="93">
        <v>1026603</v>
      </c>
      <c r="N67" s="93">
        <v>882878.58</v>
      </c>
    </row>
    <row r="68" spans="1:14" ht="15" customHeight="1">
      <c r="A68" s="58"/>
      <c r="B68" s="175" t="s">
        <v>91</v>
      </c>
      <c r="C68" s="176"/>
      <c r="D68" s="177"/>
      <c r="E68" s="187"/>
      <c r="F68" s="187"/>
      <c r="G68" s="187"/>
      <c r="H68" s="187"/>
      <c r="I68" s="187"/>
      <c r="J68" s="187"/>
      <c r="K68" s="179"/>
      <c r="L68" s="65">
        <f>SUM(L66:L67)</f>
        <v>15</v>
      </c>
      <c r="M68" s="65">
        <f>SUM(M66:M67)</f>
        <v>1282702</v>
      </c>
      <c r="N68" s="65">
        <f>SUM(N66:N67)</f>
        <v>1587577.76</v>
      </c>
    </row>
    <row r="69" spans="1:14" ht="15" customHeight="1">
      <c r="A69" s="58"/>
      <c r="B69" s="172" t="s">
        <v>31</v>
      </c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4"/>
    </row>
    <row r="70" spans="1:14" ht="15" customHeight="1">
      <c r="A70" s="58"/>
      <c r="B70" s="46" t="s">
        <v>147</v>
      </c>
      <c r="C70" s="59" t="s">
        <v>148</v>
      </c>
      <c r="D70" s="81">
        <v>30.55</v>
      </c>
      <c r="E70" s="81">
        <v>30.55</v>
      </c>
      <c r="F70" s="81">
        <v>30.55</v>
      </c>
      <c r="G70" s="86">
        <v>30.55</v>
      </c>
      <c r="H70" s="81">
        <v>30.61</v>
      </c>
      <c r="I70" s="86">
        <v>30.55</v>
      </c>
      <c r="J70" s="81">
        <v>30.55</v>
      </c>
      <c r="K70" s="82">
        <v>0</v>
      </c>
      <c r="L70" s="83">
        <v>1</v>
      </c>
      <c r="M70" s="84">
        <v>162</v>
      </c>
      <c r="N70" s="84">
        <v>4949.1000000000004</v>
      </c>
    </row>
    <row r="71" spans="1:14" ht="15" customHeight="1">
      <c r="A71" s="58"/>
      <c r="B71" s="175" t="s">
        <v>92</v>
      </c>
      <c r="C71" s="176"/>
      <c r="D71" s="177"/>
      <c r="E71" s="178"/>
      <c r="F71" s="178"/>
      <c r="G71" s="178"/>
      <c r="H71" s="178"/>
      <c r="I71" s="178"/>
      <c r="J71" s="178"/>
      <c r="K71" s="179"/>
      <c r="L71" s="65">
        <f>L70</f>
        <v>1</v>
      </c>
      <c r="M71" s="65">
        <f t="shared" ref="M71:N71" si="0">M70</f>
        <v>162</v>
      </c>
      <c r="N71" s="65">
        <f t="shared" si="0"/>
        <v>4949.1000000000004</v>
      </c>
    </row>
    <row r="72" spans="1:14" s="52" customFormat="1" ht="15" customHeight="1">
      <c r="B72" s="66" t="s">
        <v>135</v>
      </c>
      <c r="C72" s="180"/>
      <c r="D72" s="181"/>
      <c r="E72" s="181"/>
      <c r="F72" s="181"/>
      <c r="G72" s="181"/>
      <c r="H72" s="181"/>
      <c r="I72" s="181"/>
      <c r="J72" s="181"/>
      <c r="K72" s="182"/>
      <c r="L72" s="67">
        <f>L68+L57+L64+L61+L71</f>
        <v>51</v>
      </c>
      <c r="M72" s="67">
        <f t="shared" ref="M72:N72" si="1">M68+M57+M64+M61+M71</f>
        <v>6662665</v>
      </c>
      <c r="N72" s="67">
        <f t="shared" si="1"/>
        <v>5055737.45</v>
      </c>
    </row>
    <row r="73" spans="1:14" s="52" customFormat="1" ht="19.5" customHeight="1">
      <c r="A73" s="51"/>
      <c r="B73" s="183" t="s">
        <v>322</v>
      </c>
      <c r="C73" s="184"/>
      <c r="D73" s="184"/>
      <c r="E73" s="184"/>
      <c r="F73" s="184"/>
      <c r="G73" s="184"/>
      <c r="H73" s="184"/>
      <c r="I73" s="184"/>
      <c r="J73" s="184"/>
      <c r="K73" s="184"/>
      <c r="L73" s="184"/>
      <c r="M73" s="184"/>
      <c r="N73" s="185"/>
    </row>
    <row r="74" spans="1:14" s="52" customFormat="1" ht="48" customHeight="1">
      <c r="B74" s="53" t="s">
        <v>15</v>
      </c>
      <c r="C74" s="54" t="s">
        <v>20</v>
      </c>
      <c r="D74" s="54" t="s">
        <v>21</v>
      </c>
      <c r="E74" s="54" t="s">
        <v>22</v>
      </c>
      <c r="F74" s="54" t="s">
        <v>23</v>
      </c>
      <c r="G74" s="54" t="s">
        <v>24</v>
      </c>
      <c r="H74" s="54" t="s">
        <v>25</v>
      </c>
      <c r="I74" s="54" t="s">
        <v>19</v>
      </c>
      <c r="J74" s="54" t="s">
        <v>26</v>
      </c>
      <c r="K74" s="55" t="s">
        <v>27</v>
      </c>
      <c r="L74" s="56" t="s">
        <v>28</v>
      </c>
      <c r="M74" s="56" t="s">
        <v>18</v>
      </c>
      <c r="N74" s="57" t="s">
        <v>7</v>
      </c>
    </row>
    <row r="75" spans="1:14" ht="15" customHeight="1">
      <c r="A75" s="58"/>
      <c r="B75" s="172" t="s">
        <v>83</v>
      </c>
      <c r="C75" s="186"/>
      <c r="D75" s="186"/>
      <c r="E75" s="186"/>
      <c r="F75" s="186"/>
      <c r="G75" s="186"/>
      <c r="H75" s="186"/>
      <c r="I75" s="186"/>
      <c r="J75" s="186"/>
      <c r="K75" s="186"/>
      <c r="L75" s="186"/>
      <c r="M75" s="186"/>
      <c r="N75" s="174"/>
    </row>
    <row r="76" spans="1:14" ht="15" customHeight="1">
      <c r="A76" s="58"/>
      <c r="B76" s="46" t="s">
        <v>228</v>
      </c>
      <c r="C76" s="59" t="s">
        <v>229</v>
      </c>
      <c r="D76" s="86">
        <v>1.37</v>
      </c>
      <c r="E76" s="86">
        <v>1.37</v>
      </c>
      <c r="F76" s="86">
        <v>1.37</v>
      </c>
      <c r="G76" s="86">
        <v>1.37</v>
      </c>
      <c r="H76" s="86">
        <v>1.37</v>
      </c>
      <c r="I76" s="86">
        <v>1.37</v>
      </c>
      <c r="J76" s="86">
        <v>1.37</v>
      </c>
      <c r="K76" s="91">
        <v>0</v>
      </c>
      <c r="L76" s="92">
        <v>4</v>
      </c>
      <c r="M76" s="93">
        <v>113006</v>
      </c>
      <c r="N76" s="93">
        <v>154818.22</v>
      </c>
    </row>
    <row r="77" spans="1:14" ht="15" customHeight="1">
      <c r="A77" s="58"/>
      <c r="B77" s="175" t="s">
        <v>91</v>
      </c>
      <c r="C77" s="176"/>
      <c r="D77" s="177"/>
      <c r="E77" s="187"/>
      <c r="F77" s="187"/>
      <c r="G77" s="187"/>
      <c r="H77" s="187"/>
      <c r="I77" s="187"/>
      <c r="J77" s="187"/>
      <c r="K77" s="179"/>
      <c r="L77" s="65">
        <f>SUM(L76:L76)</f>
        <v>4</v>
      </c>
      <c r="M77" s="65">
        <f>SUM(M76:M76)</f>
        <v>113006</v>
      </c>
      <c r="N77" s="65">
        <f>SUM(N76:N76)</f>
        <v>154818.22</v>
      </c>
    </row>
    <row r="78" spans="1:14" ht="15" customHeight="1">
      <c r="A78" s="58"/>
      <c r="B78" s="172" t="s">
        <v>84</v>
      </c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4"/>
    </row>
    <row r="79" spans="1:14" ht="15" customHeight="1">
      <c r="A79" s="58"/>
      <c r="B79" s="101" t="s">
        <v>170</v>
      </c>
      <c r="C79" s="102" t="s">
        <v>171</v>
      </c>
      <c r="D79" s="94">
        <v>1.4</v>
      </c>
      <c r="E79" s="121">
        <v>1.4</v>
      </c>
      <c r="F79" s="121">
        <v>1.4</v>
      </c>
      <c r="G79" s="121">
        <v>1.4</v>
      </c>
      <c r="H79" s="121">
        <v>1.39</v>
      </c>
      <c r="I79" s="121">
        <v>1.4</v>
      </c>
      <c r="J79" s="121">
        <v>1.39</v>
      </c>
      <c r="K79" s="122">
        <v>0.72</v>
      </c>
      <c r="L79" s="119">
        <v>2</v>
      </c>
      <c r="M79" s="120">
        <v>100000</v>
      </c>
      <c r="N79" s="120">
        <v>140000</v>
      </c>
    </row>
    <row r="80" spans="1:14" ht="15" customHeight="1">
      <c r="A80" s="58"/>
      <c r="B80" s="101" t="s">
        <v>280</v>
      </c>
      <c r="C80" s="102" t="s">
        <v>279</v>
      </c>
      <c r="D80" s="94">
        <v>2.59</v>
      </c>
      <c r="E80" s="94">
        <v>2.59</v>
      </c>
      <c r="F80" s="95">
        <v>2.5099999999999998</v>
      </c>
      <c r="G80" s="95">
        <v>2.5499999999999998</v>
      </c>
      <c r="H80" s="95">
        <v>2.6</v>
      </c>
      <c r="I80" s="95">
        <v>2.5099999999999998</v>
      </c>
      <c r="J80" s="95">
        <v>2.6</v>
      </c>
      <c r="K80" s="98">
        <v>-3.46</v>
      </c>
      <c r="L80" s="99">
        <v>2</v>
      </c>
      <c r="M80" s="100">
        <v>300000</v>
      </c>
      <c r="N80" s="100">
        <v>765000</v>
      </c>
    </row>
    <row r="81" spans="1:14" ht="15" customHeight="1">
      <c r="A81" s="58"/>
      <c r="B81" s="101" t="s">
        <v>242</v>
      </c>
      <c r="C81" s="102" t="s">
        <v>243</v>
      </c>
      <c r="D81" s="94">
        <v>1.87</v>
      </c>
      <c r="E81" s="121">
        <v>1.87</v>
      </c>
      <c r="F81" s="121">
        <v>1.87</v>
      </c>
      <c r="G81" s="121">
        <v>1.87</v>
      </c>
      <c r="H81" s="121">
        <v>1.87</v>
      </c>
      <c r="I81" s="121">
        <v>1.87</v>
      </c>
      <c r="J81" s="121">
        <v>1.87</v>
      </c>
      <c r="K81" s="122">
        <v>0</v>
      </c>
      <c r="L81" s="119">
        <v>2</v>
      </c>
      <c r="M81" s="120">
        <v>22256</v>
      </c>
      <c r="N81" s="120">
        <v>41618.720000000001</v>
      </c>
    </row>
    <row r="82" spans="1:14" ht="15" customHeight="1">
      <c r="A82" s="58"/>
      <c r="B82" s="101" t="s">
        <v>38</v>
      </c>
      <c r="C82" s="102" t="s">
        <v>39</v>
      </c>
      <c r="D82" s="94">
        <v>1.21</v>
      </c>
      <c r="E82" s="94">
        <v>1.21</v>
      </c>
      <c r="F82" s="95">
        <v>1.19</v>
      </c>
      <c r="G82" s="95">
        <v>1.2</v>
      </c>
      <c r="H82" s="95">
        <v>1.2</v>
      </c>
      <c r="I82" s="95">
        <v>1.19</v>
      </c>
      <c r="J82" s="95">
        <v>1.2</v>
      </c>
      <c r="K82" s="98">
        <v>-0.83</v>
      </c>
      <c r="L82" s="99">
        <v>5</v>
      </c>
      <c r="M82" s="100">
        <v>173199</v>
      </c>
      <c r="N82" s="100">
        <v>207717.51</v>
      </c>
    </row>
    <row r="83" spans="1:14" ht="15" customHeight="1">
      <c r="A83" s="58"/>
      <c r="B83" s="175" t="s">
        <v>91</v>
      </c>
      <c r="C83" s="176"/>
      <c r="D83" s="177"/>
      <c r="E83" s="178"/>
      <c r="F83" s="178"/>
      <c r="G83" s="178"/>
      <c r="H83" s="178"/>
      <c r="I83" s="178"/>
      <c r="J83" s="178"/>
      <c r="K83" s="179"/>
      <c r="L83" s="65">
        <f>SUM(L79:L82)</f>
        <v>11</v>
      </c>
      <c r="M83" s="65">
        <f>SUM(M79:M82)</f>
        <v>595455</v>
      </c>
      <c r="N83" s="65">
        <f>SUM(N79:N82)</f>
        <v>1154336.23</v>
      </c>
    </row>
    <row r="84" spans="1:14" ht="15" customHeight="1">
      <c r="A84" s="58"/>
      <c r="B84" s="172" t="s">
        <v>31</v>
      </c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4"/>
    </row>
    <row r="85" spans="1:14" ht="15" customHeight="1">
      <c r="A85" s="58"/>
      <c r="B85" s="101" t="s">
        <v>267</v>
      </c>
      <c r="C85" s="102" t="s">
        <v>268</v>
      </c>
      <c r="D85" s="81">
        <v>18.5</v>
      </c>
      <c r="E85" s="81">
        <v>18.600000000000001</v>
      </c>
      <c r="F85" s="81">
        <v>18.399999999999999</v>
      </c>
      <c r="G85" s="86">
        <v>18.489999999999998</v>
      </c>
      <c r="H85" s="86">
        <v>18.350000000000001</v>
      </c>
      <c r="I85" s="86">
        <v>18.5</v>
      </c>
      <c r="J85" s="81">
        <v>18.350000000000001</v>
      </c>
      <c r="K85" s="82">
        <v>0.82</v>
      </c>
      <c r="L85" s="83">
        <v>17</v>
      </c>
      <c r="M85" s="84">
        <v>422220</v>
      </c>
      <c r="N85" s="84">
        <v>7805345.7999999998</v>
      </c>
    </row>
    <row r="86" spans="1:14" ht="15" customHeight="1">
      <c r="A86" s="58"/>
      <c r="B86" s="175" t="s">
        <v>92</v>
      </c>
      <c r="C86" s="176"/>
      <c r="D86" s="177"/>
      <c r="E86" s="178"/>
      <c r="F86" s="178"/>
      <c r="G86" s="178"/>
      <c r="H86" s="178"/>
      <c r="I86" s="178"/>
      <c r="J86" s="178"/>
      <c r="K86" s="179"/>
      <c r="L86" s="65">
        <f>L85</f>
        <v>17</v>
      </c>
      <c r="M86" s="65">
        <f t="shared" ref="M86:N86" si="2">M85</f>
        <v>422220</v>
      </c>
      <c r="N86" s="65">
        <f t="shared" si="2"/>
        <v>7805345.7999999998</v>
      </c>
    </row>
    <row r="87" spans="1:14" ht="15" customHeight="1">
      <c r="A87" s="58"/>
      <c r="B87" s="172" t="s">
        <v>85</v>
      </c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4"/>
    </row>
    <row r="88" spans="1:14" ht="15" customHeight="1">
      <c r="A88" s="58"/>
      <c r="B88" s="46" t="s">
        <v>222</v>
      </c>
      <c r="C88" s="59" t="s">
        <v>223</v>
      </c>
      <c r="D88" s="63">
        <v>4.8499999999999996</v>
      </c>
      <c r="E88" s="81">
        <v>4.8499999999999996</v>
      </c>
      <c r="F88" s="81">
        <v>4.84</v>
      </c>
      <c r="G88" s="81">
        <v>4.8499999999999996</v>
      </c>
      <c r="H88" s="81">
        <v>4.8600000000000003</v>
      </c>
      <c r="I88" s="81">
        <v>4.84</v>
      </c>
      <c r="J88" s="81">
        <v>4.8499999999999996</v>
      </c>
      <c r="K88" s="103">
        <v>-0.21</v>
      </c>
      <c r="L88" s="83">
        <v>4</v>
      </c>
      <c r="M88" s="84">
        <v>72000</v>
      </c>
      <c r="N88" s="84">
        <v>349000</v>
      </c>
    </row>
    <row r="89" spans="1:14" ht="15" customHeight="1">
      <c r="A89" s="58"/>
      <c r="B89" s="175" t="s">
        <v>215</v>
      </c>
      <c r="C89" s="176"/>
      <c r="D89" s="177"/>
      <c r="E89" s="178"/>
      <c r="F89" s="178"/>
      <c r="G89" s="178"/>
      <c r="H89" s="178"/>
      <c r="I89" s="178"/>
      <c r="J89" s="178"/>
      <c r="K89" s="179"/>
      <c r="L89" s="64">
        <f>L88</f>
        <v>4</v>
      </c>
      <c r="M89" s="64">
        <f t="shared" ref="M89:N89" si="3">M88</f>
        <v>72000</v>
      </c>
      <c r="N89" s="84">
        <f t="shared" si="3"/>
        <v>349000</v>
      </c>
    </row>
    <row r="90" spans="1:14" s="52" customFormat="1" ht="15" customHeight="1">
      <c r="B90" s="66" t="s">
        <v>71</v>
      </c>
      <c r="C90" s="180"/>
      <c r="D90" s="181"/>
      <c r="E90" s="181"/>
      <c r="F90" s="181"/>
      <c r="G90" s="181"/>
      <c r="H90" s="181"/>
      <c r="I90" s="181"/>
      <c r="J90" s="181"/>
      <c r="K90" s="182"/>
      <c r="L90" s="67">
        <f>L89+L86+L83+L77</f>
        <v>36</v>
      </c>
      <c r="M90" s="67">
        <f>M89+M86+M83+M77</f>
        <v>1202681</v>
      </c>
      <c r="N90" s="67">
        <f>N89+N86+N83+N77</f>
        <v>9463500.25</v>
      </c>
    </row>
    <row r="91" spans="1:14" s="52" customFormat="1" ht="15" customHeight="1">
      <c r="B91" s="66" t="s">
        <v>40</v>
      </c>
      <c r="C91" s="180"/>
      <c r="D91" s="181"/>
      <c r="E91" s="181"/>
      <c r="F91" s="181"/>
      <c r="G91" s="181"/>
      <c r="H91" s="181"/>
      <c r="I91" s="181"/>
      <c r="J91" s="181"/>
      <c r="K91" s="182"/>
      <c r="L91" s="67">
        <f>L90+L72+L52</f>
        <v>1359</v>
      </c>
      <c r="M91" s="67">
        <f>M90+M72+M52</f>
        <v>867673683</v>
      </c>
      <c r="N91" s="67">
        <f>N90+N72+N52</f>
        <v>1520794468.1800001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5">
    <mergeCell ref="B68:C68"/>
    <mergeCell ref="D68:K68"/>
    <mergeCell ref="B53:N53"/>
    <mergeCell ref="B55:N55"/>
    <mergeCell ref="B57:C57"/>
    <mergeCell ref="D57:K57"/>
    <mergeCell ref="B65:N65"/>
    <mergeCell ref="B58:N58"/>
    <mergeCell ref="B61:C61"/>
    <mergeCell ref="D61:K61"/>
    <mergeCell ref="B32:N32"/>
    <mergeCell ref="B62:N62"/>
    <mergeCell ref="B64:C64"/>
    <mergeCell ref="D64:K64"/>
    <mergeCell ref="D41:K41"/>
    <mergeCell ref="B41:C41"/>
    <mergeCell ref="C52:K52"/>
    <mergeCell ref="B42:N42"/>
    <mergeCell ref="D46:K46"/>
    <mergeCell ref="B46:C46"/>
    <mergeCell ref="B47:N47"/>
    <mergeCell ref="B51:C51"/>
    <mergeCell ref="D51:K51"/>
    <mergeCell ref="B75:N75"/>
    <mergeCell ref="B77:C77"/>
    <mergeCell ref="D77:K77"/>
    <mergeCell ref="B1:N1"/>
    <mergeCell ref="B3:N3"/>
    <mergeCell ref="B17:C17"/>
    <mergeCell ref="D17:K17"/>
    <mergeCell ref="B18:N18"/>
    <mergeCell ref="B21:C21"/>
    <mergeCell ref="D21:K21"/>
    <mergeCell ref="B25:N25"/>
    <mergeCell ref="B31:C31"/>
    <mergeCell ref="D31:K31"/>
    <mergeCell ref="B22:N22"/>
    <mergeCell ref="B24:C24"/>
    <mergeCell ref="D24:K24"/>
    <mergeCell ref="B69:N69"/>
    <mergeCell ref="B71:C71"/>
    <mergeCell ref="D71:K71"/>
    <mergeCell ref="C72:K72"/>
    <mergeCell ref="C91:K91"/>
    <mergeCell ref="B73:N73"/>
    <mergeCell ref="C90:K90"/>
    <mergeCell ref="B78:N78"/>
    <mergeCell ref="B83:C83"/>
    <mergeCell ref="D83:K83"/>
    <mergeCell ref="B87:N87"/>
    <mergeCell ref="B89:C89"/>
    <mergeCell ref="D89:K89"/>
    <mergeCell ref="B86:C86"/>
    <mergeCell ref="D86:K86"/>
    <mergeCell ref="B84:N84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4"/>
  <sheetViews>
    <sheetView topLeftCell="A25" zoomScale="115" zoomScaleNormal="115" workbookViewId="0">
      <selection activeCell="A53" sqref="A53:D5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198" t="s">
        <v>319</v>
      </c>
      <c r="B1" s="198"/>
      <c r="C1" s="198"/>
      <c r="D1" s="198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2.2" customHeight="1">
      <c r="A3" s="192" t="s">
        <v>29</v>
      </c>
      <c r="B3" s="193"/>
      <c r="C3" s="193"/>
      <c r="D3" s="194"/>
    </row>
    <row r="4" spans="1:4" ht="12.2" customHeight="1">
      <c r="A4" s="46" t="s">
        <v>261</v>
      </c>
      <c r="B4" s="59" t="s">
        <v>262</v>
      </c>
      <c r="C4" s="121">
        <v>1</v>
      </c>
      <c r="D4" s="121">
        <v>1</v>
      </c>
    </row>
    <row r="5" spans="1:4" ht="12.2" customHeight="1">
      <c r="A5" s="46" t="s">
        <v>195</v>
      </c>
      <c r="B5" s="59" t="s">
        <v>196</v>
      </c>
      <c r="C5" s="121">
        <v>0.25</v>
      </c>
      <c r="D5" s="121">
        <v>0.25</v>
      </c>
    </row>
    <row r="6" spans="1:4" ht="12.2" customHeight="1">
      <c r="A6" s="46" t="s">
        <v>166</v>
      </c>
      <c r="B6" s="59" t="s">
        <v>167</v>
      </c>
      <c r="C6" s="121">
        <v>0.18</v>
      </c>
      <c r="D6" s="121">
        <v>0.18</v>
      </c>
    </row>
    <row r="7" spans="1:4" ht="12.2" customHeight="1">
      <c r="A7" s="46" t="s">
        <v>258</v>
      </c>
      <c r="B7" s="59" t="s">
        <v>174</v>
      </c>
      <c r="C7" s="81">
        <v>0.17</v>
      </c>
      <c r="D7" s="81">
        <v>0.17</v>
      </c>
    </row>
    <row r="8" spans="1:4" ht="12.2" customHeight="1">
      <c r="A8" s="46" t="s">
        <v>193</v>
      </c>
      <c r="B8" s="59" t="s">
        <v>194</v>
      </c>
      <c r="C8" s="47">
        <v>0.78</v>
      </c>
      <c r="D8" s="47">
        <v>0.78</v>
      </c>
    </row>
    <row r="9" spans="1:4" ht="12.2" customHeight="1">
      <c r="A9" s="46" t="s">
        <v>183</v>
      </c>
      <c r="B9" s="59" t="s">
        <v>184</v>
      </c>
      <c r="C9" s="47">
        <v>2.2000000000000002</v>
      </c>
      <c r="D9" s="47">
        <v>2.2000000000000002</v>
      </c>
    </row>
    <row r="10" spans="1:4" ht="12.2" customHeight="1">
      <c r="A10" s="189" t="s">
        <v>94</v>
      </c>
      <c r="B10" s="190" t="s">
        <v>94</v>
      </c>
      <c r="C10" s="190"/>
      <c r="D10" s="191"/>
    </row>
    <row r="11" spans="1:4" ht="12.2" customHeight="1">
      <c r="A11" s="46" t="s">
        <v>213</v>
      </c>
      <c r="B11" s="59" t="s">
        <v>214</v>
      </c>
      <c r="C11" s="81">
        <v>0.43</v>
      </c>
      <c r="D11" s="81">
        <v>0.43</v>
      </c>
    </row>
    <row r="12" spans="1:4" ht="12.2" customHeight="1">
      <c r="A12" s="46" t="s">
        <v>137</v>
      </c>
      <c r="B12" s="59" t="s">
        <v>136</v>
      </c>
      <c r="C12" s="121">
        <v>0.78</v>
      </c>
      <c r="D12" s="121">
        <v>0.78</v>
      </c>
    </row>
    <row r="13" spans="1:4" ht="12.2" customHeight="1">
      <c r="A13" s="189" t="s">
        <v>83</v>
      </c>
      <c r="B13" s="190"/>
      <c r="C13" s="190"/>
      <c r="D13" s="191"/>
    </row>
    <row r="14" spans="1:4" ht="12.2" customHeight="1">
      <c r="A14" s="46" t="s">
        <v>96</v>
      </c>
      <c r="B14" s="59" t="s">
        <v>95</v>
      </c>
      <c r="C14" s="81">
        <v>7</v>
      </c>
      <c r="D14" s="81">
        <v>7</v>
      </c>
    </row>
    <row r="15" spans="1:4" ht="12.2" customHeight="1">
      <c r="A15" s="189" t="s">
        <v>84</v>
      </c>
      <c r="B15" s="190"/>
      <c r="C15" s="190"/>
      <c r="D15" s="191"/>
    </row>
    <row r="16" spans="1:4" ht="12.2" customHeight="1">
      <c r="A16" s="46" t="s">
        <v>197</v>
      </c>
      <c r="B16" s="59" t="s">
        <v>198</v>
      </c>
      <c r="C16" s="121">
        <v>2.4</v>
      </c>
      <c r="D16" s="121">
        <v>2.4</v>
      </c>
    </row>
    <row r="17" spans="1:4" ht="12.2" customHeight="1">
      <c r="A17" s="46" t="s">
        <v>124</v>
      </c>
      <c r="B17" s="59" t="s">
        <v>125</v>
      </c>
      <c r="C17" s="121">
        <v>1.9</v>
      </c>
      <c r="D17" s="121">
        <v>1.9</v>
      </c>
    </row>
    <row r="18" spans="1:4" ht="12.2" customHeight="1">
      <c r="A18" s="192" t="s">
        <v>31</v>
      </c>
      <c r="B18" s="193" t="s">
        <v>31</v>
      </c>
      <c r="C18" s="193"/>
      <c r="D18" s="194"/>
    </row>
    <row r="19" spans="1:4" ht="12.2" customHeight="1">
      <c r="A19" s="46" t="s">
        <v>99</v>
      </c>
      <c r="B19" s="59" t="s">
        <v>100</v>
      </c>
      <c r="C19" s="121">
        <v>23</v>
      </c>
      <c r="D19" s="121">
        <v>23</v>
      </c>
    </row>
    <row r="20" spans="1:4" ht="12.2" customHeight="1">
      <c r="A20" s="46" t="s">
        <v>240</v>
      </c>
      <c r="B20" s="59" t="s">
        <v>241</v>
      </c>
      <c r="C20" s="121">
        <v>14.05</v>
      </c>
      <c r="D20" s="121">
        <v>14.05</v>
      </c>
    </row>
    <row r="21" spans="1:4" ht="12.2" customHeight="1">
      <c r="A21" s="46" t="s">
        <v>250</v>
      </c>
      <c r="B21" s="59" t="s">
        <v>251</v>
      </c>
      <c r="C21" s="121">
        <v>102</v>
      </c>
      <c r="D21" s="121">
        <v>102</v>
      </c>
    </row>
    <row r="22" spans="1:4" ht="12.2" customHeight="1">
      <c r="A22" s="46" t="s">
        <v>211</v>
      </c>
      <c r="B22" s="59" t="s">
        <v>212</v>
      </c>
      <c r="C22" s="121">
        <v>9.25</v>
      </c>
      <c r="D22" s="121">
        <v>9.25</v>
      </c>
    </row>
    <row r="23" spans="1:4" ht="12.2" customHeight="1">
      <c r="A23" s="192" t="s">
        <v>85</v>
      </c>
      <c r="B23" s="193"/>
      <c r="C23" s="193"/>
      <c r="D23" s="194"/>
    </row>
    <row r="24" spans="1:4" ht="12.2" customHeight="1">
      <c r="A24" s="46" t="s">
        <v>203</v>
      </c>
      <c r="B24" s="59" t="s">
        <v>204</v>
      </c>
      <c r="C24" s="63">
        <v>2.11</v>
      </c>
      <c r="D24" s="63">
        <v>2.11</v>
      </c>
    </row>
    <row r="25" spans="1:4" ht="12.2" customHeight="1">
      <c r="A25" s="46" t="s">
        <v>234</v>
      </c>
      <c r="B25" s="59" t="s">
        <v>235</v>
      </c>
      <c r="C25" s="63">
        <v>10</v>
      </c>
      <c r="D25" s="63">
        <v>10</v>
      </c>
    </row>
    <row r="26" spans="1:4" ht="12.2" customHeight="1">
      <c r="A26" s="46" t="s">
        <v>283</v>
      </c>
      <c r="B26" s="59" t="s">
        <v>284</v>
      </c>
      <c r="C26" s="63">
        <v>5.99</v>
      </c>
      <c r="D26" s="63">
        <v>5.99</v>
      </c>
    </row>
    <row r="27" spans="1:4" ht="12.2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2.2" customHeight="1">
      <c r="A28" s="189" t="s">
        <v>29</v>
      </c>
      <c r="B28" s="190"/>
      <c r="C28" s="190"/>
      <c r="D28" s="191"/>
    </row>
    <row r="29" spans="1:4" ht="12.2" customHeight="1">
      <c r="A29" s="46" t="s">
        <v>237</v>
      </c>
      <c r="B29" s="59" t="s">
        <v>236</v>
      </c>
      <c r="C29" s="121">
        <v>0.2</v>
      </c>
      <c r="D29" s="121">
        <v>0.2</v>
      </c>
    </row>
    <row r="30" spans="1:4" ht="12.2" customHeight="1">
      <c r="A30" s="46" t="s">
        <v>164</v>
      </c>
      <c r="B30" s="59" t="s">
        <v>165</v>
      </c>
      <c r="C30" s="121">
        <v>0.1</v>
      </c>
      <c r="D30" s="121">
        <v>0.1</v>
      </c>
    </row>
    <row r="31" spans="1:4" ht="12.2" customHeight="1">
      <c r="A31" s="46" t="s">
        <v>177</v>
      </c>
      <c r="B31" s="59" t="s">
        <v>176</v>
      </c>
      <c r="C31" s="121">
        <v>0.31</v>
      </c>
      <c r="D31" s="121">
        <v>0.31</v>
      </c>
    </row>
    <row r="32" spans="1:4" ht="12.2" customHeight="1">
      <c r="A32" s="46" t="s">
        <v>305</v>
      </c>
      <c r="B32" s="59" t="s">
        <v>306</v>
      </c>
      <c r="C32" s="121">
        <v>1</v>
      </c>
      <c r="D32" s="121">
        <v>1</v>
      </c>
    </row>
    <row r="33" spans="1:4" ht="12.2" customHeight="1">
      <c r="A33" s="46" t="s">
        <v>276</v>
      </c>
      <c r="B33" s="59" t="s">
        <v>277</v>
      </c>
      <c r="C33" s="121">
        <v>0.11</v>
      </c>
      <c r="D33" s="121">
        <v>0.11</v>
      </c>
    </row>
    <row r="34" spans="1:4" ht="12.2" customHeight="1">
      <c r="A34" s="46" t="s">
        <v>303</v>
      </c>
      <c r="B34" s="59" t="s">
        <v>304</v>
      </c>
      <c r="C34" s="121">
        <v>1.05</v>
      </c>
      <c r="D34" s="121">
        <v>1.05</v>
      </c>
    </row>
    <row r="35" spans="1:4" ht="12.2" customHeight="1">
      <c r="A35" s="46" t="s">
        <v>299</v>
      </c>
      <c r="B35" s="59" t="s">
        <v>300</v>
      </c>
      <c r="C35" s="86">
        <v>0.85</v>
      </c>
      <c r="D35" s="81">
        <v>0.85</v>
      </c>
    </row>
    <row r="36" spans="1:4" ht="12.2" customHeight="1">
      <c r="A36" s="46" t="s">
        <v>181</v>
      </c>
      <c r="B36" s="59" t="s">
        <v>182</v>
      </c>
      <c r="C36" s="86">
        <v>0.25</v>
      </c>
      <c r="D36" s="81">
        <v>0.25</v>
      </c>
    </row>
    <row r="37" spans="1:4" ht="12.2" customHeight="1">
      <c r="A37" s="46" t="s">
        <v>201</v>
      </c>
      <c r="B37" s="59" t="s">
        <v>202</v>
      </c>
      <c r="C37" s="81">
        <v>1</v>
      </c>
      <c r="D37" s="81">
        <v>1.01</v>
      </c>
    </row>
    <row r="38" spans="1:4" ht="12.2" customHeight="1">
      <c r="A38" s="46" t="s">
        <v>139</v>
      </c>
      <c r="B38" s="59" t="s">
        <v>138</v>
      </c>
      <c r="C38" s="86">
        <v>1</v>
      </c>
      <c r="D38" s="86">
        <v>1</v>
      </c>
    </row>
    <row r="39" spans="1:4" ht="12.2" customHeight="1">
      <c r="A39" s="46" t="s">
        <v>281</v>
      </c>
      <c r="B39" s="59" t="s">
        <v>282</v>
      </c>
      <c r="C39" s="86">
        <v>1</v>
      </c>
      <c r="D39" s="94">
        <v>1</v>
      </c>
    </row>
    <row r="40" spans="1:4" ht="12.2" customHeight="1">
      <c r="A40" s="46" t="s">
        <v>101</v>
      </c>
      <c r="B40" s="59" t="s">
        <v>102</v>
      </c>
      <c r="C40" s="86">
        <v>0.05</v>
      </c>
      <c r="D40" s="86">
        <v>0.05</v>
      </c>
    </row>
    <row r="41" spans="1:4" ht="12.2" customHeight="1">
      <c r="A41" s="89" t="s">
        <v>252</v>
      </c>
      <c r="B41" s="90" t="s">
        <v>253</v>
      </c>
      <c r="C41" s="86">
        <v>1</v>
      </c>
      <c r="D41" s="86">
        <v>1</v>
      </c>
    </row>
    <row r="42" spans="1:4" ht="12.2" customHeight="1">
      <c r="A42" s="46" t="s">
        <v>105</v>
      </c>
      <c r="B42" s="59" t="s">
        <v>106</v>
      </c>
      <c r="C42" s="86">
        <v>0.09</v>
      </c>
      <c r="D42" s="86">
        <v>0.09</v>
      </c>
    </row>
    <row r="43" spans="1:4" ht="12.2" customHeight="1">
      <c r="A43" s="46" t="s">
        <v>218</v>
      </c>
      <c r="B43" s="59" t="s">
        <v>219</v>
      </c>
      <c r="C43" s="86">
        <v>0.75</v>
      </c>
      <c r="D43" s="86">
        <v>0.75</v>
      </c>
    </row>
    <row r="44" spans="1:4" ht="12.2" customHeight="1">
      <c r="A44" s="46" t="s">
        <v>168</v>
      </c>
      <c r="B44" s="59" t="s">
        <v>169</v>
      </c>
      <c r="C44" s="86">
        <v>1</v>
      </c>
      <c r="D44" s="86">
        <v>1</v>
      </c>
    </row>
    <row r="45" spans="1:4" ht="12.2" customHeight="1">
      <c r="A45" s="46" t="s">
        <v>103</v>
      </c>
      <c r="B45" s="59" t="s">
        <v>104</v>
      </c>
      <c r="C45" s="86">
        <v>0.94</v>
      </c>
      <c r="D45" s="86">
        <v>0.94</v>
      </c>
    </row>
    <row r="46" spans="1:4" ht="12.2" customHeight="1">
      <c r="A46" s="87" t="s">
        <v>244</v>
      </c>
      <c r="B46" s="88" t="s">
        <v>245</v>
      </c>
      <c r="C46" s="86">
        <v>1</v>
      </c>
      <c r="D46" s="86">
        <v>1</v>
      </c>
    </row>
    <row r="47" spans="1:4" ht="12.2" customHeight="1">
      <c r="A47" s="189" t="s">
        <v>180</v>
      </c>
      <c r="B47" s="190"/>
      <c r="C47" s="190"/>
      <c r="D47" s="191"/>
    </row>
    <row r="48" spans="1:4" ht="12.2" customHeight="1">
      <c r="A48" s="46" t="s">
        <v>179</v>
      </c>
      <c r="B48" s="59" t="s">
        <v>178</v>
      </c>
      <c r="C48" s="121">
        <v>1.2</v>
      </c>
      <c r="D48" s="121">
        <v>1.2</v>
      </c>
    </row>
    <row r="49" spans="1:4" ht="12.2" customHeight="1">
      <c r="A49" s="46" t="s">
        <v>302</v>
      </c>
      <c r="B49" s="59" t="s">
        <v>301</v>
      </c>
      <c r="C49" s="81">
        <v>0.69</v>
      </c>
      <c r="D49" s="81">
        <v>0.69</v>
      </c>
    </row>
    <row r="50" spans="1:4" ht="12.2" customHeight="1">
      <c r="A50" s="189" t="s">
        <v>84</v>
      </c>
      <c r="B50" s="190"/>
      <c r="C50" s="190"/>
      <c r="D50" s="191"/>
    </row>
    <row r="51" spans="1:4" ht="12.2" customHeight="1">
      <c r="A51" s="46" t="s">
        <v>314</v>
      </c>
      <c r="B51" s="59" t="s">
        <v>313</v>
      </c>
      <c r="C51" s="86">
        <v>2.86</v>
      </c>
      <c r="D51" s="86">
        <v>2.86</v>
      </c>
    </row>
    <row r="52" spans="1:4" ht="12.2" customHeight="1">
      <c r="A52" s="76" t="s">
        <v>158</v>
      </c>
      <c r="B52" s="77" t="s">
        <v>159</v>
      </c>
      <c r="C52" s="86">
        <v>100</v>
      </c>
      <c r="D52" s="86">
        <v>100</v>
      </c>
    </row>
    <row r="53" spans="1:4" ht="12.2" customHeight="1">
      <c r="A53" s="189" t="s">
        <v>83</v>
      </c>
      <c r="B53" s="190"/>
      <c r="C53" s="190"/>
      <c r="D53" s="191"/>
    </row>
    <row r="54" spans="1:4" ht="12.2" customHeight="1">
      <c r="A54" s="46" t="s">
        <v>141</v>
      </c>
      <c r="B54" s="68" t="s">
        <v>142</v>
      </c>
      <c r="C54" s="63">
        <v>1</v>
      </c>
      <c r="D54" s="75">
        <v>1</v>
      </c>
    </row>
    <row r="55" spans="1:4" ht="12.2" customHeight="1">
      <c r="A55" s="192" t="s">
        <v>85</v>
      </c>
      <c r="B55" s="193"/>
      <c r="C55" s="193"/>
      <c r="D55" s="194"/>
    </row>
    <row r="56" spans="1:4" ht="12.2" customHeight="1">
      <c r="A56" s="46" t="s">
        <v>107</v>
      </c>
      <c r="B56" s="68" t="s">
        <v>108</v>
      </c>
      <c r="C56" s="63" t="s">
        <v>109</v>
      </c>
      <c r="D56" s="63" t="s">
        <v>109</v>
      </c>
    </row>
    <row r="57" spans="1:4" ht="12.2" customHeight="1">
      <c r="A57" s="74" t="s">
        <v>41</v>
      </c>
      <c r="B57" s="74" t="s">
        <v>20</v>
      </c>
      <c r="C57" s="74" t="s">
        <v>93</v>
      </c>
      <c r="D57" s="74" t="s">
        <v>19</v>
      </c>
    </row>
    <row r="58" spans="1:4" ht="12.2" customHeight="1">
      <c r="A58" s="195" t="s">
        <v>29</v>
      </c>
      <c r="B58" s="196"/>
      <c r="C58" s="196"/>
      <c r="D58" s="197"/>
    </row>
    <row r="59" spans="1:4" ht="12.2" customHeight="1">
      <c r="A59" s="127" t="s">
        <v>311</v>
      </c>
      <c r="B59" s="128" t="s">
        <v>312</v>
      </c>
      <c r="C59" s="121">
        <v>1</v>
      </c>
      <c r="D59" s="121">
        <v>1</v>
      </c>
    </row>
    <row r="60" spans="1:4" ht="12.2" customHeight="1">
      <c r="A60" s="189" t="s">
        <v>83</v>
      </c>
      <c r="B60" s="190"/>
      <c r="C60" s="190"/>
      <c r="D60" s="191"/>
    </row>
    <row r="61" spans="1:4" ht="12.2" customHeight="1">
      <c r="A61" s="46" t="s">
        <v>86</v>
      </c>
      <c r="B61" s="59" t="s">
        <v>42</v>
      </c>
      <c r="C61" s="86">
        <v>1.74</v>
      </c>
      <c r="D61" s="86">
        <v>1.74</v>
      </c>
    </row>
    <row r="62" spans="1:4" ht="12.2" customHeight="1">
      <c r="A62" s="189" t="s">
        <v>84</v>
      </c>
      <c r="B62" s="190"/>
      <c r="C62" s="190"/>
      <c r="D62" s="191"/>
    </row>
    <row r="63" spans="1:4" ht="12.2" customHeight="1">
      <c r="A63" s="101" t="s">
        <v>309</v>
      </c>
      <c r="B63" s="102" t="s">
        <v>310</v>
      </c>
      <c r="C63" s="94">
        <v>1.59</v>
      </c>
      <c r="D63" s="94">
        <v>1.59</v>
      </c>
    </row>
    <row r="64" spans="1:4" ht="12.2" customHeight="1">
      <c r="A64" s="101" t="s">
        <v>110</v>
      </c>
      <c r="B64" s="102" t="s">
        <v>111</v>
      </c>
      <c r="C64" s="94">
        <v>1.3</v>
      </c>
      <c r="D64" s="95">
        <v>1.3</v>
      </c>
    </row>
  </sheetData>
  <mergeCells count="15">
    <mergeCell ref="A1:D1"/>
    <mergeCell ref="A3:D3"/>
    <mergeCell ref="A23:D23"/>
    <mergeCell ref="A28:D28"/>
    <mergeCell ref="A18:D18"/>
    <mergeCell ref="A10:D10"/>
    <mergeCell ref="A15:D15"/>
    <mergeCell ref="A62:D62"/>
    <mergeCell ref="A13:D13"/>
    <mergeCell ref="A47:D47"/>
    <mergeCell ref="A55:D55"/>
    <mergeCell ref="A50:D50"/>
    <mergeCell ref="A53:D53"/>
    <mergeCell ref="A58:D58"/>
    <mergeCell ref="A60:D6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R11" sqref="L11:R25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9" t="s">
        <v>0</v>
      </c>
      <c r="C1" s="220"/>
      <c r="D1" s="221"/>
      <c r="E1" s="6"/>
      <c r="F1" s="10"/>
      <c r="G1" s="10"/>
      <c r="H1" s="10"/>
      <c r="I1" s="10"/>
    </row>
    <row r="2" spans="1:9" ht="10.5" customHeight="1">
      <c r="B2" s="222"/>
      <c r="C2" s="223"/>
      <c r="D2" s="224"/>
      <c r="E2" s="6"/>
      <c r="F2" s="10"/>
      <c r="G2" s="10"/>
      <c r="H2" s="10"/>
      <c r="I2" s="10"/>
    </row>
    <row r="3" spans="1:9" ht="18" customHeight="1">
      <c r="B3" s="105" t="s">
        <v>317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37" t="s">
        <v>318</v>
      </c>
      <c r="C4" s="238"/>
      <c r="D4" s="238"/>
      <c r="E4" s="238"/>
      <c r="F4" s="238"/>
      <c r="G4" s="238"/>
      <c r="H4" s="238"/>
      <c r="I4" s="239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40" t="s">
        <v>29</v>
      </c>
      <c r="C6" s="241"/>
      <c r="D6" s="241"/>
      <c r="E6" s="241"/>
      <c r="F6" s="241"/>
      <c r="G6" s="241"/>
      <c r="H6" s="241"/>
      <c r="I6" s="242"/>
    </row>
    <row r="7" spans="1:9" ht="18" customHeight="1">
      <c r="A7" s="106"/>
      <c r="B7" s="111" t="s">
        <v>44</v>
      </c>
      <c r="C7" s="112" t="s">
        <v>278</v>
      </c>
      <c r="D7" s="113">
        <v>0.19</v>
      </c>
      <c r="E7" s="113">
        <v>0.19</v>
      </c>
      <c r="F7" s="113">
        <v>0.19</v>
      </c>
      <c r="G7" s="114">
        <v>2</v>
      </c>
      <c r="H7" s="114">
        <v>271588</v>
      </c>
      <c r="I7" s="114">
        <v>51601.72</v>
      </c>
    </row>
    <row r="8" spans="1:9" ht="18" customHeight="1">
      <c r="A8" s="106"/>
      <c r="B8" s="115" t="s">
        <v>289</v>
      </c>
      <c r="C8" s="243"/>
      <c r="D8" s="204"/>
      <c r="E8" s="204"/>
      <c r="F8" s="217"/>
      <c r="G8" s="116">
        <f>SUM(G7:G7)</f>
        <v>2</v>
      </c>
      <c r="H8" s="116">
        <f>SUM(H7:H7)</f>
        <v>271588</v>
      </c>
      <c r="I8" s="116">
        <f>SUM(I7:I7)</f>
        <v>51601.72</v>
      </c>
    </row>
    <row r="9" spans="1:9" ht="18" customHeight="1">
      <c r="A9" s="106"/>
      <c r="B9" s="117" t="s">
        <v>290</v>
      </c>
      <c r="C9" s="244"/>
      <c r="D9" s="245"/>
      <c r="E9" s="245"/>
      <c r="F9" s="246"/>
      <c r="G9" s="118">
        <f>G8</f>
        <v>2</v>
      </c>
      <c r="H9" s="118">
        <f t="shared" ref="H9:I9" si="0">H8</f>
        <v>271588</v>
      </c>
      <c r="I9" s="118">
        <f t="shared" si="0"/>
        <v>51601.72</v>
      </c>
    </row>
    <row r="10" spans="1:9" ht="18" customHeight="1">
      <c r="B10" s="234" t="s">
        <v>129</v>
      </c>
      <c r="C10" s="235"/>
      <c r="D10" s="235"/>
      <c r="E10" s="235"/>
      <c r="F10" s="235"/>
      <c r="G10" s="235"/>
      <c r="H10" s="235"/>
      <c r="I10" s="235"/>
    </row>
    <row r="11" spans="1:9" ht="18" customHeight="1">
      <c r="B11" s="225" t="s">
        <v>15</v>
      </c>
      <c r="C11" s="226"/>
      <c r="D11" s="227"/>
      <c r="E11" s="225" t="s">
        <v>20</v>
      </c>
      <c r="F11" s="227"/>
      <c r="G11" s="236" t="s">
        <v>45</v>
      </c>
      <c r="H11" s="226"/>
      <c r="I11" s="227"/>
    </row>
    <row r="12" spans="1:9" ht="12.95" customHeight="1">
      <c r="B12" s="232" t="s">
        <v>29</v>
      </c>
      <c r="C12" s="173"/>
      <c r="D12" s="173"/>
      <c r="E12" s="173"/>
      <c r="F12" s="173"/>
      <c r="G12" s="173"/>
      <c r="H12" s="173"/>
      <c r="I12" s="233"/>
    </row>
    <row r="13" spans="1:9" ht="12.95" customHeight="1">
      <c r="B13" s="247" t="s">
        <v>287</v>
      </c>
      <c r="C13" s="200"/>
      <c r="D13" s="215"/>
      <c r="E13" s="243" t="s">
        <v>288</v>
      </c>
      <c r="F13" s="217"/>
      <c r="G13" s="243" t="s">
        <v>72</v>
      </c>
      <c r="H13" s="204"/>
      <c r="I13" s="217"/>
    </row>
    <row r="14" spans="1:9" ht="12.95" customHeight="1">
      <c r="B14" s="228" t="s">
        <v>217</v>
      </c>
      <c r="C14" s="200"/>
      <c r="D14" s="229"/>
      <c r="E14" s="230" t="s">
        <v>216</v>
      </c>
      <c r="F14" s="231"/>
      <c r="G14" s="230">
        <v>3</v>
      </c>
      <c r="H14" s="204"/>
      <c r="I14" s="231"/>
    </row>
    <row r="15" spans="1:9" ht="12.95" customHeight="1">
      <c r="B15" s="248" t="s">
        <v>84</v>
      </c>
      <c r="C15" s="249"/>
      <c r="D15" s="249"/>
      <c r="E15" s="249"/>
      <c r="F15" s="249"/>
      <c r="G15" s="249"/>
      <c r="H15" s="249"/>
      <c r="I15" s="250"/>
    </row>
    <row r="16" spans="1:9" ht="12.95" customHeight="1">
      <c r="B16" s="199" t="s">
        <v>291</v>
      </c>
      <c r="C16" s="200"/>
      <c r="D16" s="201"/>
      <c r="E16" s="202" t="s">
        <v>292</v>
      </c>
      <c r="F16" s="203"/>
      <c r="G16" s="202">
        <v>2.75</v>
      </c>
      <c r="H16" s="204"/>
      <c r="I16" s="203"/>
    </row>
    <row r="17" spans="2:9" ht="12.95" customHeight="1">
      <c r="B17" s="248" t="s">
        <v>73</v>
      </c>
      <c r="C17" s="249"/>
      <c r="D17" s="249"/>
      <c r="E17" s="249"/>
      <c r="F17" s="249"/>
      <c r="G17" s="249"/>
      <c r="H17" s="249"/>
      <c r="I17" s="250"/>
    </row>
    <row r="18" spans="2:9" ht="12.95" customHeight="1">
      <c r="B18" s="199" t="s">
        <v>307</v>
      </c>
      <c r="C18" s="200"/>
      <c r="D18" s="201"/>
      <c r="E18" s="202" t="s">
        <v>308</v>
      </c>
      <c r="F18" s="203"/>
      <c r="G18" s="202">
        <v>10</v>
      </c>
      <c r="H18" s="204"/>
      <c r="I18" s="203"/>
    </row>
    <row r="19" spans="2:9" ht="12.95" customHeight="1">
      <c r="B19" s="199" t="s">
        <v>113</v>
      </c>
      <c r="C19" s="200"/>
      <c r="D19" s="201"/>
      <c r="E19" s="202" t="s">
        <v>112</v>
      </c>
      <c r="F19" s="203"/>
      <c r="G19" s="202">
        <v>1</v>
      </c>
      <c r="H19" s="204"/>
      <c r="I19" s="203"/>
    </row>
    <row r="20" spans="2:9" ht="12.95" customHeight="1">
      <c r="B20" s="205" t="s">
        <v>116</v>
      </c>
      <c r="C20" s="206" t="s">
        <v>117</v>
      </c>
      <c r="D20" s="207"/>
      <c r="E20" s="208" t="s">
        <v>117</v>
      </c>
      <c r="F20" s="209"/>
      <c r="G20" s="208">
        <v>9.5</v>
      </c>
      <c r="H20" s="210"/>
      <c r="I20" s="209"/>
    </row>
    <row r="21" spans="2:9" ht="12.95" customHeight="1">
      <c r="B21" s="205" t="s">
        <v>122</v>
      </c>
      <c r="C21" s="206"/>
      <c r="D21" s="207"/>
      <c r="E21" s="208" t="s">
        <v>123</v>
      </c>
      <c r="F21" s="209"/>
      <c r="G21" s="208">
        <v>1</v>
      </c>
      <c r="H21" s="210"/>
      <c r="I21" s="209"/>
    </row>
    <row r="22" spans="2:9" ht="12.95" customHeight="1">
      <c r="B22" s="205" t="s">
        <v>143</v>
      </c>
      <c r="C22" s="206"/>
      <c r="D22" s="207"/>
      <c r="E22" s="208" t="s">
        <v>144</v>
      </c>
      <c r="F22" s="209"/>
      <c r="G22" s="208" t="s">
        <v>72</v>
      </c>
      <c r="H22" s="210"/>
      <c r="I22" s="209"/>
    </row>
    <row r="23" spans="2:9" ht="12.95" customHeight="1">
      <c r="B23" s="211" t="s">
        <v>94</v>
      </c>
      <c r="C23" s="212"/>
      <c r="D23" s="212"/>
      <c r="E23" s="212"/>
      <c r="F23" s="212"/>
      <c r="G23" s="212"/>
      <c r="H23" s="212"/>
      <c r="I23" s="213"/>
    </row>
    <row r="24" spans="2:9" ht="12.95" customHeight="1">
      <c r="B24" s="214" t="s">
        <v>256</v>
      </c>
      <c r="C24" s="200"/>
      <c r="D24" s="215"/>
      <c r="E24" s="216" t="s">
        <v>257</v>
      </c>
      <c r="F24" s="217"/>
      <c r="G24" s="216">
        <v>1</v>
      </c>
      <c r="H24" s="204"/>
      <c r="I24" s="217"/>
    </row>
    <row r="25" spans="2:9" ht="12.95" customHeight="1">
      <c r="B25" s="214" t="s">
        <v>285</v>
      </c>
      <c r="C25" s="200"/>
      <c r="D25" s="215"/>
      <c r="E25" s="216" t="s">
        <v>286</v>
      </c>
      <c r="F25" s="217"/>
      <c r="G25" s="216" t="s">
        <v>72</v>
      </c>
      <c r="H25" s="204"/>
      <c r="I25" s="217"/>
    </row>
    <row r="26" spans="2:9" ht="12.95" customHeight="1">
      <c r="B26" s="214" t="s">
        <v>239</v>
      </c>
      <c r="C26" s="200"/>
      <c r="D26" s="215"/>
      <c r="E26" s="216" t="s">
        <v>238</v>
      </c>
      <c r="F26" s="217"/>
      <c r="G26" s="216">
        <v>0.5</v>
      </c>
      <c r="H26" s="204"/>
      <c r="I26" s="217"/>
    </row>
    <row r="27" spans="2:9" ht="12.95" customHeight="1">
      <c r="B27" s="205" t="s">
        <v>246</v>
      </c>
      <c r="C27" s="206"/>
      <c r="D27" s="207"/>
      <c r="E27" s="218" t="s">
        <v>247</v>
      </c>
      <c r="F27" s="218"/>
      <c r="G27" s="208" t="s">
        <v>72</v>
      </c>
      <c r="H27" s="210"/>
      <c r="I27" s="209"/>
    </row>
    <row r="28" spans="2:9" ht="12.95" customHeight="1">
      <c r="B28" s="205" t="s">
        <v>119</v>
      </c>
      <c r="C28" s="206"/>
      <c r="D28" s="207"/>
      <c r="E28" s="208" t="s">
        <v>118</v>
      </c>
      <c r="F28" s="209"/>
      <c r="G28" s="208" t="s">
        <v>72</v>
      </c>
      <c r="H28" s="210"/>
      <c r="I28" s="209"/>
    </row>
    <row r="29" spans="2:9" ht="25.5" customHeight="1"/>
    <row r="30" spans="2:9" ht="22.5"/>
  </sheetData>
  <mergeCells count="52">
    <mergeCell ref="B15:I15"/>
    <mergeCell ref="B16:D16"/>
    <mergeCell ref="E16:F16"/>
    <mergeCell ref="G16:I16"/>
    <mergeCell ref="B13:D13"/>
    <mergeCell ref="E13:F13"/>
    <mergeCell ref="G13:I13"/>
    <mergeCell ref="G22:I22"/>
    <mergeCell ref="B22:D22"/>
    <mergeCell ref="E22:F22"/>
    <mergeCell ref="E21:F21"/>
    <mergeCell ref="G21:I21"/>
    <mergeCell ref="E20:F20"/>
    <mergeCell ref="G20:I20"/>
    <mergeCell ref="B21:D21"/>
    <mergeCell ref="B20:D20"/>
    <mergeCell ref="B17:I17"/>
    <mergeCell ref="B19:D19"/>
    <mergeCell ref="E19:F19"/>
    <mergeCell ref="G19:I19"/>
    <mergeCell ref="B24:D24"/>
    <mergeCell ref="E24:F24"/>
    <mergeCell ref="G24:I24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18:D18"/>
    <mergeCell ref="E18:F18"/>
    <mergeCell ref="G18:I18"/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1" t="s">
        <v>0</v>
      </c>
      <c r="C1" s="251"/>
      <c r="D1" s="5"/>
      <c r="E1" s="5"/>
      <c r="F1" s="5"/>
    </row>
    <row r="2" spans="1:6" ht="27.95" customHeight="1">
      <c r="A2" s="4"/>
      <c r="B2" s="252" t="s">
        <v>317</v>
      </c>
      <c r="C2" s="252"/>
      <c r="D2" s="252"/>
      <c r="E2" s="252"/>
      <c r="F2" s="252"/>
    </row>
    <row r="3" spans="1:6" ht="42.75" customHeight="1">
      <c r="B3" s="237" t="s">
        <v>46</v>
      </c>
      <c r="C3" s="238"/>
      <c r="D3" s="238"/>
      <c r="E3" s="238"/>
      <c r="F3" s="238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Indices</vt:lpstr>
      <vt:lpstr>Top 5</vt:lpstr>
      <vt:lpstr>Bullient </vt:lpstr>
      <vt:lpstr>Not trading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2026-04-28T11:05:06Z</cp:lastPrinted>
  <dcterms:created xsi:type="dcterms:W3CDTF">2024-09-12T06:50:39Z</dcterms:created>
  <dcterms:modified xsi:type="dcterms:W3CDTF">2026-04-28T11:05:18Z</dcterms:modified>
</cp:coreProperties>
</file>